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2019" sheetId="1" r:id="rId1"/>
  </sheets>
  <definedNames>
    <definedName name="_xlnm.Print_Titles" localSheetId="0">'2019'!$5:$6</definedName>
    <definedName name="_xlnm.Print_Titles">'2019'!#REF!</definedName>
  </definedNames>
  <calcPr fullCalcOnLoad="1"/>
</workbook>
</file>

<file path=xl/sharedStrings.xml><?xml version="1.0" encoding="utf-8"?>
<sst xmlns="http://schemas.openxmlformats.org/spreadsheetml/2006/main" count="136" uniqueCount="128">
  <si>
    <t>Объем расходов на реализацию мероприятий муниципальных программ Воскресенского сельского поселения в 2020 году</t>
  </si>
  <si>
    <t>по состоянию на 01.01.2021 год</t>
  </si>
  <si>
    <t>Наименование</t>
  </si>
  <si>
    <t>Целевая статья</t>
  </si>
  <si>
    <t>Утверждено, руб.</t>
  </si>
  <si>
    <t>в том числе</t>
  </si>
  <si>
    <t>Исполнено, руб.</t>
  </si>
  <si>
    <t>% исполнения</t>
  </si>
  <si>
    <t>федеральный бюджет</t>
  </si>
  <si>
    <t>областной бюджет</t>
  </si>
  <si>
    <t>местный бюджет</t>
  </si>
  <si>
    <t xml:space="preserve">    Муниципальная программа Воскресенского сельского поселения"Развитие культуры Воскресенского сельского поселения"</t>
  </si>
  <si>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</si>
  <si>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</si>
  <si>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</si>
  <si>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культуры"</t>
  </si>
  <si>
    <t>0110100000</t>
  </si>
  <si>
    <t xml:space="preserve">            Обеспечение деятельности муниципальных учреждений культуры (учреждения клубного типа)</t>
  </si>
  <si>
    <t>0110100201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</si>
  <si>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</si>
  <si>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</si>
  <si>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</si>
  <si>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</si>
  <si>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>Проведение различных по форме и тематике культурно-массовых мероприятий</t>
  </si>
  <si>
    <t>0110102001</t>
  </si>
  <si>
    <t>Осуществление полномочий по созданию условий для организации досуга и обеспечения жителей поселения услугами организаций культуры</t>
  </si>
  <si>
    <t>0110108808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</si>
  <si>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</si>
  <si>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</si>
  <si>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</si>
  <si>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</si>
  <si>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>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</si>
  <si>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01201S0340</t>
  </si>
  <si>
    <t xml:space="preserve">    Муниципальная программа Воскресенского сельского поселения"Благоустройство населенных пунктов Воскресенского сельского поселения"</t>
  </si>
  <si>
    <t>0200000000</t>
  </si>
  <si>
    <t xml:space="preserve">      Подпрограмма "Ремонт и содержание автомобильных дорог общего пользования местного значения"</t>
  </si>
  <si>
    <t>0210000000</t>
  </si>
  <si>
    <t xml:space="preserve">          Основное мероприятие "Дорожная деятельность"</t>
  </si>
  <si>
    <t>0210100000</t>
  </si>
  <si>
    <t>Осуществление полномочий по содержанию автомобильных дорог местного значения  в границах населенных пунктов</t>
  </si>
  <si>
    <t>0210108809</t>
  </si>
  <si>
    <t>Осуществление полномочий по ремонту автомобильных дорог местного значения  в границах населенных пунктов</t>
  </si>
  <si>
    <t>0210108811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</si>
  <si>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</si>
  <si>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</si>
  <si>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</si>
  <si>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</si>
  <si>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>Организация и ремонт 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</si>
  <si>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</si>
  <si>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</si>
  <si>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</si>
  <si>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пунктов»</t>
  </si>
  <si>
    <t>0230100000</t>
  </si>
  <si>
    <t>Обеспечение мер противопожарной безопасности</t>
  </si>
  <si>
    <t>0230102015</t>
  </si>
  <si>
    <t xml:space="preserve">      Подпрограмма "Организация и содержание мест захоронения"</t>
  </si>
  <si>
    <t>0240000000</t>
  </si>
  <si>
    <t xml:space="preserve">          Основное мероприятие "Организация и содержание мест захоронени"</t>
  </si>
  <si>
    <t>Осуществление полномочий по содержанию мест захоронения</t>
  </si>
  <si>
    <t>0240108818</t>
  </si>
  <si>
    <t>Подпрограмма "Прочие мероприятия по благоустройству"</t>
  </si>
  <si>
    <t>0250000000</t>
  </si>
  <si>
    <t>Основное мероприятие «Организация прочих мероприятий по благоустройству населенных пунктов»</t>
  </si>
  <si>
    <t>0250100000</t>
  </si>
  <si>
    <t>Прочие мероприятия по благоустройству и озеленению населенных пунктов</t>
  </si>
  <si>
    <t>0250102019</t>
  </si>
  <si>
    <t xml:space="preserve">    Муниципальная программа Воскресенского сельского поселения "Развитие и поддержка предпринимательства на территории Воскресенского сельского поселения"</t>
  </si>
  <si>
    <t xml:space="preserve">      Подпрограмма "Развитие малого и среднего предпринимательства"</t>
  </si>
  <si>
    <t>Основное мероприятие «Содействие развитию малого и среднего предпринимательства"</t>
  </si>
  <si>
    <t>0410100000</t>
  </si>
  <si>
    <t>Повышение престижа предпринимательской деятельности</t>
  </si>
  <si>
    <t>0410102033</t>
  </si>
  <si>
    <t xml:space="preserve">    Муниципальная программа Воскресенского сельского поселения "Развитие местного самоуправления в Воскресенском сельском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</si>
  <si>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</si>
  <si>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</si>
  <si>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</si>
  <si>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</si>
  <si>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Уплата членских взносов в Совет муниципальных образований Ивановской области</t>
  </si>
  <si>
    <t>1110109004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</si>
  <si>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</si>
  <si>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</si>
  <si>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</si>
  <si>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</si>
  <si>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Выплата пенсий за выслугу лет лицам, замещавшим выборные муниципальные должности и должности муниципальной службы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</si>
  <si>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</si>
  <si>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</si>
  <si>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</si>
  <si>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</si>
  <si>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</si>
  <si>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Публикации в районных, региональных и республиканских средствах массовой информации</t>
  </si>
  <si>
    <t>1130102062</t>
  </si>
  <si>
    <t xml:space="preserve">            Обслуживание сайта </t>
  </si>
  <si>
    <t>1130102063</t>
  </si>
  <si>
    <t xml:space="preserve">      Подпрограмма "Обеспечение деятельности  органов местного самоуправления Воскресенского сельского поселения"</t>
  </si>
  <si>
    <t>1160000000</t>
  </si>
  <si>
    <t xml:space="preserve">          Основное мероприятие "Обеспечение деятельности лиц, замещающих муниципальные должности Воскресенского сельского поселенияа"</t>
  </si>
  <si>
    <t>1160100000</t>
  </si>
  <si>
    <t>Обеспечение деятельности главы Воскресенского сельского поселения</t>
  </si>
  <si>
    <t>1160100101</t>
  </si>
  <si>
    <t xml:space="preserve">          Основное мероприятие "Обеспечение деятельности исполнительных органов местного самоуправления Воскресенского сельского поселения"</t>
  </si>
  <si>
    <t>1160200000</t>
  </si>
  <si>
    <t>Обеспечение деятельности администрации Воскресенского сельского поселения</t>
  </si>
  <si>
    <t>1160200102</t>
  </si>
  <si>
    <t>ВСЕГО РАСХОДОВ ПО ПРОГРАММАМ:</t>
  </si>
  <si>
    <t>% в общей сумме расходов</t>
  </si>
  <si>
    <t>Непрограммные направления деятельности органов местного самоуправления Воскресенского сельского поселения</t>
  </si>
  <si>
    <t xml:space="preserve">     Иные непрограммные мероприятия</t>
  </si>
  <si>
    <t>Проведение выборов в представительный орган Воскресенского сельского поселения</t>
  </si>
  <si>
    <t>Непрограммные направления деятельности исполнительных органов местного самоуправления Воскресенского сельского поселения</t>
  </si>
  <si>
    <t>4100000000</t>
  </si>
  <si>
    <t xml:space="preserve">      Иные непрограммные мероприятия</t>
  </si>
  <si>
    <t>4190000000</t>
  </si>
  <si>
    <t>Организация и проведение государственных и профессиональных праздников, знаменательных дат и культурно-массовых мероприятий</t>
  </si>
  <si>
    <t>Резервный фонд администрации Воскресенского сельского поселения</t>
  </si>
  <si>
    <t>Формирование земельных участков для исполнения полномочий Воскресенского сельского поселения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</si>
  <si>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</si>
  <si>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4290000000</t>
  </si>
  <si>
    <t>Составление (изменение)списков кандидатов в присяжные заседатели федеральных судов общей юрисдикции в Российской Федерации</t>
  </si>
  <si>
    <t>Наказы избирателей депутатам Ивановской областной Думы</t>
  </si>
  <si>
    <t>Иные непрограммные мероприятия</t>
  </si>
  <si>
    <t>Благоустройство, ремонт и установка площадок для физкультурно-оздоровительных занятий</t>
  </si>
  <si>
    <t>43900S1970</t>
  </si>
  <si>
    <t>Благоустройство</t>
  </si>
  <si>
    <t>43900S2000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</si>
  <si>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</si>
  <si>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</si>
  <si>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ВСЕГО РАСХОДОВ ПО НЕПРОГРАММНЫМ НАПРАВЛЕНИЯМ ДЕЯТЕЛЬНОСТИ:</t>
  </si>
  <si>
    <t>ВСЕГО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</si>
</sst>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@"/>
    <numFmt numFmtId="168" formatCode="0.0"/>
  </numFmts>
  <fonts count="14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2" borderId="0">
      <alignment/>
      <protection/>
    </xf>
    <xf numFmtId="164" fontId="4" fillId="0" borderId="1">
      <alignment horizontal="center" vertical="center" wrapText="1"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2" fillId="0" borderId="0">
      <alignment/>
      <protection/>
    </xf>
    <xf numFmtId="164" fontId="5" fillId="0" borderId="0">
      <alignment horizontal="center"/>
      <protection/>
    </xf>
    <xf numFmtId="164" fontId="3" fillId="0" borderId="0">
      <alignment/>
      <protection/>
    </xf>
    <xf numFmtId="164" fontId="4" fillId="0" borderId="0">
      <alignment horizontal="right"/>
      <protection/>
    </xf>
    <xf numFmtId="164" fontId="4" fillId="0" borderId="0">
      <alignment wrapText="1"/>
      <protection/>
    </xf>
    <xf numFmtId="164" fontId="6" fillId="0" borderId="2">
      <alignment horizontal="right"/>
      <protection/>
    </xf>
    <xf numFmtId="164" fontId="4" fillId="0" borderId="1">
      <alignment horizontal="center" vertical="center" wrapText="1"/>
      <protection/>
    </xf>
    <xf numFmtId="165" fontId="6" fillId="3" borderId="2">
      <alignment horizontal="right" vertical="top" shrinkToFit="1"/>
      <protection/>
    </xf>
    <xf numFmtId="165" fontId="6" fillId="4" borderId="2">
      <alignment horizontal="right" vertical="top" shrinkToFit="1"/>
      <protection/>
    </xf>
    <xf numFmtId="164" fontId="5" fillId="0" borderId="0">
      <alignment horizontal="center"/>
      <protection/>
    </xf>
    <xf numFmtId="164" fontId="4" fillId="0" borderId="0">
      <alignment horizontal="right"/>
      <protection/>
    </xf>
    <xf numFmtId="165" fontId="6" fillId="3" borderId="2">
      <alignment horizontal="right" vertical="top" shrinkToFit="1"/>
      <protection/>
    </xf>
    <xf numFmtId="164" fontId="4" fillId="0" borderId="0">
      <alignment horizontal="left" wrapText="1"/>
      <protection/>
    </xf>
    <xf numFmtId="164" fontId="6" fillId="0" borderId="1">
      <alignment vertical="top" wrapText="1"/>
      <protection/>
    </xf>
    <xf numFmtId="166" fontId="4" fillId="0" borderId="1">
      <alignment horizontal="left" vertical="top" wrapText="1" indent="3"/>
      <protection/>
    </xf>
    <xf numFmtId="164" fontId="6" fillId="0" borderId="1">
      <alignment vertical="top" wrapText="1"/>
      <protection/>
    </xf>
    <xf numFmtId="166" fontId="4" fillId="0" borderId="1">
      <alignment horizontal="center" vertical="top" shrinkToFit="1"/>
      <protection/>
    </xf>
    <xf numFmtId="167" fontId="4" fillId="0" borderId="1">
      <alignment horizontal="center" vertical="top" shrinkToFit="1"/>
      <protection/>
    </xf>
    <xf numFmtId="165" fontId="6" fillId="3" borderId="1">
      <alignment horizontal="right" vertical="top" shrinkToFit="1"/>
      <protection/>
    </xf>
    <xf numFmtId="165" fontId="6" fillId="3" borderId="1">
      <alignment horizontal="right" vertical="top" shrinkToFit="1"/>
      <protection/>
    </xf>
    <xf numFmtId="165" fontId="6" fillId="0" borderId="1">
      <alignment horizontal="right" vertical="top" shrinkToFit="1"/>
      <protection/>
    </xf>
    <xf numFmtId="165" fontId="4" fillId="0" borderId="1">
      <alignment horizontal="right" vertical="top" shrinkToFit="1"/>
      <protection/>
    </xf>
    <xf numFmtId="165" fontId="6" fillId="4" borderId="1">
      <alignment horizontal="right" vertical="top" shrinkToFit="1"/>
      <protection/>
    </xf>
    <xf numFmtId="165" fontId="6" fillId="0" borderId="1">
      <alignment horizontal="right" vertical="top" shrinkToFit="1"/>
      <protection/>
    </xf>
    <xf numFmtId="167" fontId="4" fillId="0" borderId="1">
      <alignment horizontal="left" vertical="top" wrapText="1" indent="2"/>
      <protection/>
    </xf>
    <xf numFmtId="165" fontId="4" fillId="0" borderId="1">
      <alignment horizontal="right" vertical="top" shrinkToFit="1"/>
      <protection/>
    </xf>
    <xf numFmtId="164" fontId="4" fillId="2" borderId="3">
      <alignment shrinkToFit="1"/>
      <protection/>
    </xf>
    <xf numFmtId="164" fontId="4" fillId="2" borderId="2">
      <alignment horizontal="center"/>
      <protection/>
    </xf>
    <xf numFmtId="164" fontId="0" fillId="0" borderId="0">
      <alignment/>
      <protection/>
    </xf>
  </cellStyleXfs>
  <cellXfs count="75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8" fillId="0" borderId="0" xfId="29" applyNumberFormat="1" applyFont="1" applyBorder="1" applyAlignment="1" applyProtection="1">
      <alignment horizontal="center" wrapText="1"/>
      <protection locked="0"/>
    </xf>
    <xf numFmtId="164" fontId="8" fillId="0" borderId="0" xfId="29" applyNumberFormat="1" applyFont="1" applyBorder="1" applyAlignment="1" applyProtection="1">
      <alignment horizontal="center" wrapText="1"/>
      <protection/>
    </xf>
    <xf numFmtId="164" fontId="8" fillId="0" borderId="0" xfId="29" applyFont="1" applyBorder="1" applyAlignment="1">
      <alignment horizontal="center" wrapText="1"/>
      <protection/>
    </xf>
    <xf numFmtId="164" fontId="0" fillId="0" borderId="0" xfId="0" applyAlignment="1">
      <alignment wrapText="1"/>
    </xf>
    <xf numFmtId="164" fontId="9" fillId="0" borderId="0" xfId="31" applyFont="1" applyBorder="1" applyAlignment="1">
      <alignment horizontal="right"/>
      <protection/>
    </xf>
    <xf numFmtId="164" fontId="10" fillId="0" borderId="1" xfId="34" applyNumberFormat="1" applyFont="1" applyBorder="1" applyAlignment="1" applyProtection="1">
      <alignment horizontal="center" vertical="center" wrapText="1"/>
      <protection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 applyProtection="1">
      <alignment horizontal="center" vertical="center" wrapText="1"/>
      <protection locked="0"/>
    </xf>
    <xf numFmtId="164" fontId="10" fillId="5" borderId="1" xfId="42" applyNumberFormat="1" applyFont="1" applyFill="1" applyAlignment="1" applyProtection="1">
      <alignment horizontal="center" vertical="top" wrapText="1"/>
      <protection/>
    </xf>
    <xf numFmtId="166" fontId="10" fillId="6" borderId="1" xfId="45" applyNumberFormat="1" applyFont="1" applyFill="1" applyProtection="1">
      <alignment horizontal="center" vertical="top" shrinkToFit="1"/>
      <protection/>
    </xf>
    <xf numFmtId="165" fontId="11" fillId="5" borderId="1" xfId="47" applyNumberFormat="1" applyFont="1" applyFill="1" applyBorder="1" applyAlignment="1" applyProtection="1">
      <alignment horizontal="right" vertical="top" shrinkToFit="1"/>
      <protection/>
    </xf>
    <xf numFmtId="168" fontId="11" fillId="5" borderId="1" xfId="0" applyNumberFormat="1" applyFont="1" applyFill="1" applyBorder="1" applyAlignment="1" applyProtection="1">
      <alignment vertical="top"/>
      <protection locked="0"/>
    </xf>
    <xf numFmtId="164" fontId="10" fillId="6" borderId="1" xfId="42" applyNumberFormat="1" applyFont="1" applyFill="1" applyAlignment="1" applyProtection="1">
      <alignment horizontal="justify" vertical="top" wrapText="1"/>
      <protection/>
    </xf>
    <xf numFmtId="165" fontId="10" fillId="6" borderId="1" xfId="47" applyNumberFormat="1" applyFont="1" applyFill="1" applyBorder="1" applyAlignment="1" applyProtection="1">
      <alignment horizontal="right" vertical="top" shrinkToFit="1"/>
      <protection/>
    </xf>
    <xf numFmtId="168" fontId="11" fillId="0" borderId="1" xfId="0" applyNumberFormat="1" applyFont="1" applyBorder="1" applyAlignment="1" applyProtection="1">
      <alignment vertical="top"/>
      <protection locked="0"/>
    </xf>
    <xf numFmtId="164" fontId="9" fillId="6" borderId="1" xfId="42" applyNumberFormat="1" applyFont="1" applyFill="1" applyAlignment="1" applyProtection="1">
      <alignment horizontal="left" vertical="top" wrapText="1"/>
      <protection/>
    </xf>
    <xf numFmtId="166" fontId="9" fillId="6" borderId="1" xfId="45" applyNumberFormat="1" applyFont="1" applyFill="1" applyProtection="1">
      <alignment horizontal="center" vertical="top" shrinkToFit="1"/>
      <protection/>
    </xf>
    <xf numFmtId="165" fontId="9" fillId="6" borderId="1" xfId="47" applyNumberFormat="1" applyFont="1" applyFill="1" applyBorder="1" applyAlignment="1" applyProtection="1">
      <alignment horizontal="right" vertical="top" shrinkToFit="1"/>
      <protection/>
    </xf>
    <xf numFmtId="165" fontId="9" fillId="0" borderId="1" xfId="27" applyNumberFormat="1" applyFont="1" applyBorder="1" applyAlignment="1" applyProtection="1">
      <alignment vertical="top" shrinkToFit="1"/>
      <protection/>
    </xf>
    <xf numFmtId="165" fontId="12" fillId="0" borderId="1" xfId="27" applyNumberFormat="1" applyFont="1" applyBorder="1" applyAlignment="1" applyProtection="1">
      <alignment vertical="top" shrinkToFit="1"/>
      <protection/>
    </xf>
    <xf numFmtId="168" fontId="7" fillId="0" borderId="1" xfId="0" applyNumberFormat="1" applyFont="1" applyBorder="1" applyAlignment="1" applyProtection="1">
      <alignment vertical="top"/>
      <protection locked="0"/>
    </xf>
    <xf numFmtId="164" fontId="9" fillId="0" borderId="1" xfId="0" applyFont="1" applyBorder="1" applyAlignment="1">
      <alignment vertical="center" wrapText="1"/>
    </xf>
    <xf numFmtId="167" fontId="9" fillId="6" borderId="1" xfId="45" applyNumberFormat="1" applyFont="1" applyFill="1" applyProtection="1">
      <alignment horizontal="center" vertical="top" shrinkToFit="1"/>
      <protection/>
    </xf>
    <xf numFmtId="164" fontId="9" fillId="0" borderId="0" xfId="0" applyFont="1" applyBorder="1" applyAlignment="1">
      <alignment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top" wrapText="1"/>
    </xf>
    <xf numFmtId="166" fontId="10" fillId="5" borderId="1" xfId="45" applyNumberFormat="1" applyFont="1" applyFill="1" applyProtection="1">
      <alignment horizontal="center" vertical="top" shrinkToFit="1"/>
      <protection/>
    </xf>
    <xf numFmtId="165" fontId="10" fillId="5" borderId="1" xfId="47" applyNumberFormat="1" applyFont="1" applyFill="1" applyBorder="1" applyAlignment="1" applyProtection="1">
      <alignment horizontal="right" vertical="top" shrinkToFit="1"/>
      <protection/>
    </xf>
    <xf numFmtId="167" fontId="9" fillId="0" borderId="1" xfId="0" applyNumberFormat="1" applyFont="1" applyBorder="1" applyAlignment="1">
      <alignment horizontal="center" vertical="center" wrapText="1"/>
    </xf>
    <xf numFmtId="165" fontId="9" fillId="6" borderId="5" xfId="47" applyNumberFormat="1" applyFont="1" applyFill="1" applyBorder="1" applyAlignment="1" applyProtection="1">
      <alignment horizontal="right" vertical="top" shrinkToFit="1"/>
      <protection/>
    </xf>
    <xf numFmtId="165" fontId="9" fillId="6" borderId="0" xfId="47" applyNumberFormat="1" applyFont="1" applyFill="1" applyBorder="1" applyAlignment="1" applyProtection="1">
      <alignment horizontal="right" vertical="top" shrinkToFit="1"/>
      <protection/>
    </xf>
    <xf numFmtId="166" fontId="9" fillId="0" borderId="1" xfId="43" applyFont="1" applyBorder="1" applyAlignment="1" applyProtection="1">
      <alignment horizontal="left" vertical="top" wrapText="1"/>
      <protection/>
    </xf>
    <xf numFmtId="165" fontId="9" fillId="6" borderId="6" xfId="47" applyNumberFormat="1" applyFont="1" applyFill="1" applyBorder="1" applyAlignment="1" applyProtection="1">
      <alignment horizontal="right" vertical="top" shrinkToFit="1"/>
      <protection/>
    </xf>
    <xf numFmtId="164" fontId="10" fillId="0" borderId="1" xfId="0" applyFont="1" applyBorder="1" applyAlignment="1">
      <alignment vertical="center" wrapText="1"/>
    </xf>
    <xf numFmtId="165" fontId="10" fillId="6" borderId="1" xfId="47" applyNumberFormat="1" applyFont="1" applyFill="1" applyBorder="1" applyAlignment="1" applyProtection="1">
      <alignment horizontal="right" vertical="center" shrinkToFit="1"/>
      <protection/>
    </xf>
    <xf numFmtId="167" fontId="10" fillId="0" borderId="1" xfId="0" applyNumberFormat="1" applyFont="1" applyBorder="1" applyAlignment="1">
      <alignment horizontal="center" vertical="center" wrapText="1"/>
    </xf>
    <xf numFmtId="164" fontId="10" fillId="5" borderId="7" xfId="42" applyNumberFormat="1" applyFont="1" applyFill="1" applyBorder="1" applyAlignment="1" applyProtection="1">
      <alignment horizontal="center" vertical="top" wrapText="1"/>
      <protection/>
    </xf>
    <xf numFmtId="166" fontId="10" fillId="5" borderId="7" xfId="45" applyNumberFormat="1" applyFont="1" applyFill="1" applyBorder="1" applyProtection="1">
      <alignment horizontal="center" vertical="top" shrinkToFit="1"/>
      <protection/>
    </xf>
    <xf numFmtId="164" fontId="9" fillId="6" borderId="1" xfId="42" applyNumberFormat="1" applyFont="1" applyFill="1" applyAlignment="1" applyProtection="1">
      <alignment horizontal="center" vertical="top" wrapText="1"/>
      <protection/>
    </xf>
    <xf numFmtId="164" fontId="10" fillId="5" borderId="1" xfId="42" applyNumberFormat="1" applyFont="1" applyFill="1" applyAlignment="1" applyProtection="1">
      <alignment horizontal="justify" vertical="top" wrapText="1"/>
      <protection/>
    </xf>
    <xf numFmtId="167" fontId="10" fillId="5" borderId="1" xfId="0" applyNumberFormat="1" applyFont="1" applyFill="1" applyBorder="1" applyAlignment="1">
      <alignment horizontal="center" vertical="center" wrapText="1"/>
    </xf>
    <xf numFmtId="164" fontId="10" fillId="6" borderId="1" xfId="42" applyNumberFormat="1" applyFont="1" applyFill="1" applyAlignment="1" applyProtection="1">
      <alignment horizontal="center" wrapText="1"/>
      <protection/>
    </xf>
    <xf numFmtId="164" fontId="10" fillId="6" borderId="1" xfId="42" applyNumberFormat="1" applyFont="1" applyFill="1" applyAlignment="1" applyProtection="1">
      <alignment horizontal="center" vertical="top" wrapText="1"/>
      <protection/>
    </xf>
    <xf numFmtId="164" fontId="9" fillId="6" borderId="1" xfId="42" applyNumberFormat="1" applyFont="1" applyFill="1" applyAlignment="1" applyProtection="1">
      <alignment horizontal="justify" vertical="top" wrapText="1"/>
      <protection/>
    </xf>
    <xf numFmtId="164" fontId="13" fillId="7" borderId="1" xfId="45" applyNumberFormat="1" applyFont="1" applyFill="1" applyBorder="1" applyAlignment="1" applyProtection="1">
      <alignment horizontal="left"/>
      <protection locked="0"/>
    </xf>
    <xf numFmtId="165" fontId="10" fillId="7" borderId="1" xfId="47" applyNumberFormat="1" applyFont="1" applyFill="1" applyBorder="1" applyAlignment="1" applyProtection="1">
      <alignment horizontal="right" vertical="top" shrinkToFit="1"/>
      <protection/>
    </xf>
    <xf numFmtId="168" fontId="11" fillId="7" borderId="1" xfId="0" applyNumberFormat="1" applyFont="1" applyFill="1" applyBorder="1" applyAlignment="1" applyProtection="1">
      <alignment vertical="top"/>
      <protection locked="0"/>
    </xf>
    <xf numFmtId="164" fontId="13" fillId="0" borderId="1" xfId="45" applyNumberFormat="1" applyFont="1" applyBorder="1" applyAlignment="1" applyProtection="1">
      <alignment horizontal="left"/>
      <protection locked="0"/>
    </xf>
    <xf numFmtId="164" fontId="13" fillId="0" borderId="4" xfId="45" applyNumberFormat="1" applyFont="1" applyBorder="1" applyAlignment="1">
      <alignment horizontal="left"/>
      <protection/>
    </xf>
    <xf numFmtId="164" fontId="9" fillId="0" borderId="1" xfId="0" applyFont="1" applyBorder="1" applyAlignment="1">
      <alignment horizontal="justify" vertical="top" wrapText="1"/>
    </xf>
    <xf numFmtId="166" fontId="10" fillId="6" borderId="7" xfId="45" applyNumberFormat="1" applyFont="1" applyFill="1" applyBorder="1" applyProtection="1">
      <alignment horizontal="center" vertical="top" shrinkToFit="1"/>
      <protection/>
    </xf>
    <xf numFmtId="164" fontId="9" fillId="0" borderId="1" xfId="0" applyFont="1" applyBorder="1" applyAlignment="1">
      <alignment horizontal="justify" vertical="center" wrapText="1"/>
    </xf>
    <xf numFmtId="165" fontId="9" fillId="0" borderId="1" xfId="27" applyNumberFormat="1" applyFont="1" applyBorder="1" applyAlignment="1" applyProtection="1">
      <alignment shrinkToFit="1"/>
      <protection/>
    </xf>
    <xf numFmtId="166" fontId="10" fillId="6" borderId="1" xfId="45" applyNumberFormat="1" applyFont="1" applyFill="1" applyAlignment="1" applyProtection="1">
      <alignment horizontal="center" vertical="top" shrinkToFit="1"/>
      <protection/>
    </xf>
    <xf numFmtId="165" fontId="9" fillId="6" borderId="4" xfId="47" applyNumberFormat="1" applyFont="1" applyFill="1" applyBorder="1" applyAlignment="1" applyProtection="1">
      <alignment horizontal="right" vertical="center" shrinkToFit="1"/>
      <protection/>
    </xf>
    <xf numFmtId="165" fontId="9" fillId="0" borderId="4" xfId="27" applyNumberFormat="1" applyFont="1" applyBorder="1" applyAlignment="1" applyProtection="1">
      <alignment vertical="center" shrinkToFit="1"/>
      <protection/>
    </xf>
    <xf numFmtId="168" fontId="7" fillId="0" borderId="1" xfId="0" applyNumberFormat="1" applyFont="1" applyBorder="1" applyAlignment="1" applyProtection="1">
      <alignment vertical="center"/>
      <protection locked="0"/>
    </xf>
    <xf numFmtId="165" fontId="10" fillId="6" borderId="4" xfId="47" applyNumberFormat="1" applyFont="1" applyFill="1" applyBorder="1" applyAlignment="1" applyProtection="1">
      <alignment horizontal="right" vertical="center" shrinkToFit="1"/>
      <protection/>
    </xf>
    <xf numFmtId="165" fontId="10" fillId="0" borderId="4" xfId="27" applyNumberFormat="1" applyFont="1" applyBorder="1" applyAlignment="1" applyProtection="1">
      <alignment vertical="center" shrinkToFit="1"/>
      <protection/>
    </xf>
    <xf numFmtId="168" fontId="11" fillId="0" borderId="1" xfId="0" applyNumberFormat="1" applyFont="1" applyBorder="1" applyAlignment="1" applyProtection="1">
      <alignment vertical="center"/>
      <protection locked="0"/>
    </xf>
    <xf numFmtId="165" fontId="9" fillId="0" borderId="1" xfId="0" applyNumberFormat="1" applyFont="1" applyBorder="1" applyAlignment="1">
      <alignment horizontal="right" vertical="center" wrapText="1"/>
    </xf>
    <xf numFmtId="164" fontId="9" fillId="0" borderId="1" xfId="0" applyFont="1" applyBorder="1" applyAlignment="1">
      <alignment wrapText="1"/>
    </xf>
    <xf numFmtId="164" fontId="13" fillId="8" borderId="1" xfId="45" applyNumberFormat="1" applyFont="1" applyFill="1" applyBorder="1" applyAlignment="1" applyProtection="1">
      <alignment horizontal="justify" wrapText="1"/>
      <protection locked="0"/>
    </xf>
    <xf numFmtId="164" fontId="0" fillId="8" borderId="1" xfId="0" applyFill="1" applyBorder="1" applyAlignment="1" applyProtection="1">
      <alignment/>
      <protection locked="0"/>
    </xf>
    <xf numFmtId="165" fontId="11" fillId="8" borderId="1" xfId="0" applyNumberFormat="1" applyFont="1" applyFill="1" applyBorder="1" applyAlignment="1" applyProtection="1">
      <alignment shrinkToFit="1"/>
      <protection locked="0"/>
    </xf>
    <xf numFmtId="165" fontId="10" fillId="8" borderId="4" xfId="47" applyNumberFormat="1" applyFont="1" applyFill="1" applyBorder="1" applyAlignment="1" applyProtection="1">
      <alignment horizontal="right" shrinkToFit="1"/>
      <protection/>
    </xf>
    <xf numFmtId="168" fontId="11" fillId="8" borderId="1" xfId="0" applyNumberFormat="1" applyFont="1" applyFill="1" applyBorder="1" applyAlignment="1" applyProtection="1">
      <alignment horizontal="right"/>
      <protection locked="0"/>
    </xf>
    <xf numFmtId="164" fontId="13" fillId="9" borderId="1" xfId="45" applyNumberFormat="1" applyFont="1" applyFill="1" applyBorder="1" applyAlignment="1" applyProtection="1">
      <alignment horizontal="left" vertical="center"/>
      <protection locked="0"/>
    </xf>
    <xf numFmtId="164" fontId="0" fillId="9" borderId="1" xfId="0" applyFill="1" applyBorder="1" applyAlignment="1" applyProtection="1">
      <alignment/>
      <protection locked="0"/>
    </xf>
    <xf numFmtId="165" fontId="11" fillId="9" borderId="1" xfId="0" applyNumberFormat="1" applyFont="1" applyFill="1" applyBorder="1" applyAlignment="1" applyProtection="1">
      <alignment shrinkToFit="1"/>
      <protection locked="0"/>
    </xf>
    <xf numFmtId="168" fontId="11" fillId="9" borderId="1" xfId="0" applyNumberFormat="1" applyFont="1" applyFill="1" applyBorder="1" applyAlignment="1" applyProtection="1">
      <alignment/>
      <protection locked="0"/>
    </xf>
  </cellXfs>
  <cellStyles count="4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3 2" xfId="28"/>
    <cellStyle name="xl24" xfId="29"/>
    <cellStyle name="xl24 2" xfId="30"/>
    <cellStyle name="xl25" xfId="31"/>
    <cellStyle name="xl25 2" xfId="32"/>
    <cellStyle name="xl26" xfId="33"/>
    <cellStyle name="xl27" xfId="34"/>
    <cellStyle name="xl27 2" xfId="35"/>
    <cellStyle name="xl28" xfId="36"/>
    <cellStyle name="xl29" xfId="37"/>
    <cellStyle name="xl30" xfId="38"/>
    <cellStyle name="xl31" xfId="39"/>
    <cellStyle name="xl31 2" xfId="40"/>
    <cellStyle name="xl32" xfId="41"/>
    <cellStyle name="xl33" xfId="42"/>
    <cellStyle name="xl34" xfId="43"/>
    <cellStyle name="xl34 2" xfId="44"/>
    <cellStyle name="xl35" xfId="45"/>
    <cellStyle name="xl35 2" xfId="46"/>
    <cellStyle name="xl36" xfId="47"/>
    <cellStyle name="xl36 2" xfId="48"/>
    <cellStyle name="xl37" xfId="49"/>
    <cellStyle name="xl38" xfId="50"/>
    <cellStyle name="xl39" xfId="51"/>
    <cellStyle name="xl40" xfId="52"/>
    <cellStyle name="xl41" xfId="53"/>
    <cellStyle name="xl42" xfId="54"/>
    <cellStyle name="xl43" xfId="55"/>
    <cellStyle name="xl44" xfId="56"/>
    <cellStyle name="Обычный 2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tabSelected="1" zoomScaleSheetLayoutView="100" workbookViewId="0" topLeftCell="A1">
      <selection activeCell="H3" sqref="H3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12.00390625" style="2" customWidth="1"/>
    <col min="12" max="16384" width="9.140625" style="1" customWidth="1"/>
  </cols>
  <sheetData>
    <row r="1" spans="1:10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8.75">
      <c r="A3" s="4"/>
      <c r="B3" s="5"/>
      <c r="C3" s="5"/>
      <c r="D3" s="5"/>
      <c r="E3" s="5"/>
      <c r="F3" s="5"/>
      <c r="G3" s="6"/>
      <c r="H3" s="6"/>
      <c r="I3" s="6"/>
      <c r="J3" s="6"/>
    </row>
    <row r="4" spans="2:10" ht="15.75">
      <c r="B4" s="7"/>
      <c r="C4" s="7"/>
      <c r="D4" s="7"/>
      <c r="E4" s="7"/>
      <c r="F4" s="7"/>
      <c r="G4" s="7"/>
      <c r="H4" s="7"/>
      <c r="I4" s="7"/>
      <c r="J4" s="7"/>
    </row>
    <row r="5" spans="1:11" ht="15.75" customHeight="1">
      <c r="A5" s="8" t="s">
        <v>2</v>
      </c>
      <c r="B5" s="8" t="s">
        <v>3</v>
      </c>
      <c r="C5" s="9" t="s">
        <v>4</v>
      </c>
      <c r="D5" s="10" t="s">
        <v>5</v>
      </c>
      <c r="E5" s="10"/>
      <c r="F5" s="10"/>
      <c r="G5" s="10" t="s">
        <v>6</v>
      </c>
      <c r="H5" s="10" t="s">
        <v>5</v>
      </c>
      <c r="I5" s="10"/>
      <c r="J5" s="10"/>
      <c r="K5" s="11" t="s">
        <v>7</v>
      </c>
    </row>
    <row r="6" spans="1:11" ht="43.5" customHeight="1">
      <c r="A6" s="8"/>
      <c r="B6" s="8"/>
      <c r="C6" s="9"/>
      <c r="D6" s="9" t="s">
        <v>8</v>
      </c>
      <c r="E6" s="9" t="s">
        <v>9</v>
      </c>
      <c r="F6" s="9" t="s">
        <v>10</v>
      </c>
      <c r="G6" s="10"/>
      <c r="H6" s="9" t="s">
        <v>8</v>
      </c>
      <c r="I6" s="9" t="s">
        <v>9</v>
      </c>
      <c r="J6" s="9" t="s">
        <v>10</v>
      </c>
      <c r="K6" s="11"/>
    </row>
    <row r="7" spans="1:11" ht="63" outlineLevel="1">
      <c r="A7" s="12" t="s">
        <v>11</v>
      </c>
      <c r="B7" s="13" t="s">
        <v>12</v>
      </c>
      <c r="C7" s="14">
        <f aca="true" t="shared" si="0" ref="C7:J7">C8+C15</f>
        <v>2073888</v>
      </c>
      <c r="D7" s="14">
        <f t="shared" si="0"/>
        <v>0</v>
      </c>
      <c r="E7" s="14">
        <f t="shared" si="0"/>
        <v>359632</v>
      </c>
      <c r="F7" s="14">
        <f t="shared" si="0"/>
        <v>1714256</v>
      </c>
      <c r="G7" s="14">
        <f t="shared" si="0"/>
        <v>2057369.5799999998</v>
      </c>
      <c r="H7" s="14">
        <f t="shared" si="0"/>
        <v>0</v>
      </c>
      <c r="I7" s="14">
        <f t="shared" si="0"/>
        <v>359632</v>
      </c>
      <c r="J7" s="14">
        <f t="shared" si="0"/>
        <v>1697737.5799999998</v>
      </c>
      <c r="K7" s="15">
        <f>SUM(G7/C7)*100</f>
        <v>99.20350472156643</v>
      </c>
    </row>
    <row r="8" spans="1:11" ht="31.5" outlineLevel="2">
      <c r="A8" s="16" t="s">
        <v>13</v>
      </c>
      <c r="B8" s="13" t="s">
        <v>14</v>
      </c>
      <c r="C8" s="17">
        <f aca="true" t="shared" si="1" ref="C8:I8">SUM(C9)</f>
        <v>2073888</v>
      </c>
      <c r="D8" s="17">
        <f t="shared" si="1"/>
        <v>0</v>
      </c>
      <c r="E8" s="17">
        <f t="shared" si="1"/>
        <v>359632</v>
      </c>
      <c r="F8" s="17">
        <f t="shared" si="1"/>
        <v>1714256</v>
      </c>
      <c r="G8" s="17">
        <f t="shared" si="1"/>
        <v>2057369.5799999998</v>
      </c>
      <c r="H8" s="17">
        <f t="shared" si="1"/>
        <v>0</v>
      </c>
      <c r="I8" s="17">
        <f t="shared" si="1"/>
        <v>359632</v>
      </c>
      <c r="J8" s="17">
        <f>SUM(J9)</f>
        <v>1697737.5799999998</v>
      </c>
      <c r="K8" s="18">
        <f aca="true" t="shared" si="2" ref="K8:K43">SUM(G8/C8)*100</f>
        <v>99.20350472156643</v>
      </c>
    </row>
    <row r="9" spans="1:11" ht="50.25" customHeight="1" outlineLevel="4">
      <c r="A9" s="16" t="s">
        <v>15</v>
      </c>
      <c r="B9" s="13" t="s">
        <v>16</v>
      </c>
      <c r="C9" s="17">
        <f>SUM(C10:C14)</f>
        <v>2073888</v>
      </c>
      <c r="D9" s="17">
        <f aca="true" t="shared" si="3" ref="D9:I9">SUM(D10:D13)</f>
        <v>0</v>
      </c>
      <c r="E9" s="17">
        <f t="shared" si="3"/>
        <v>359632</v>
      </c>
      <c r="F9" s="17">
        <f>SUM(F10:F14)</f>
        <v>1714256</v>
      </c>
      <c r="G9" s="17">
        <f>SUM(G10:G14)</f>
        <v>2057369.5799999998</v>
      </c>
      <c r="H9" s="17">
        <f t="shared" si="3"/>
        <v>0</v>
      </c>
      <c r="I9" s="17">
        <f t="shared" si="3"/>
        <v>359632</v>
      </c>
      <c r="J9" s="17">
        <f>SUM(J10:J14)</f>
        <v>1697737.5799999998</v>
      </c>
      <c r="K9" s="18">
        <f t="shared" si="2"/>
        <v>99.20350472156643</v>
      </c>
    </row>
    <row r="10" spans="1:11" ht="32.25" customHeight="1" outlineLevel="5">
      <c r="A10" s="19" t="s">
        <v>17</v>
      </c>
      <c r="B10" s="20" t="s">
        <v>18</v>
      </c>
      <c r="C10" s="21">
        <f>SUM(D10+E10+F10)</f>
        <v>1575976</v>
      </c>
      <c r="D10" s="21"/>
      <c r="E10" s="21"/>
      <c r="F10" s="22">
        <v>1575976</v>
      </c>
      <c r="G10" s="21">
        <f>SUM(H10+I10+J10)</f>
        <v>1563892.88</v>
      </c>
      <c r="H10" s="21"/>
      <c r="I10" s="21"/>
      <c r="J10" s="23">
        <v>1563892.88</v>
      </c>
      <c r="K10" s="24">
        <f t="shared" si="2"/>
        <v>99.23329289278516</v>
      </c>
    </row>
    <row r="11" spans="1:11" ht="103.5" customHeight="1" outlineLevel="5">
      <c r="A11" s="25" t="s">
        <v>19</v>
      </c>
      <c r="B11" s="26" t="s">
        <v>20</v>
      </c>
      <c r="C11" s="21">
        <f>SUM(D11+E11+F11)</f>
        <v>359632</v>
      </c>
      <c r="D11" s="21"/>
      <c r="E11" s="21">
        <v>359632</v>
      </c>
      <c r="F11" s="22"/>
      <c r="G11" s="21">
        <f>SUM(H11+I11+J11)</f>
        <v>359632</v>
      </c>
      <c r="H11" s="21"/>
      <c r="I11" s="21">
        <v>359632</v>
      </c>
      <c r="J11" s="22"/>
      <c r="K11" s="24">
        <f t="shared" si="2"/>
        <v>100</v>
      </c>
    </row>
    <row r="12" spans="1:11" ht="85.5" customHeight="1" outlineLevel="5">
      <c r="A12" s="25" t="s">
        <v>21</v>
      </c>
      <c r="B12" s="20" t="s">
        <v>22</v>
      </c>
      <c r="C12" s="21">
        <f>SUM(D12+E12+F12)</f>
        <v>88280</v>
      </c>
      <c r="D12" s="21"/>
      <c r="E12" s="21"/>
      <c r="F12" s="22">
        <v>88280</v>
      </c>
      <c r="G12" s="21">
        <f>SUM(H12+I12+J12)</f>
        <v>88280</v>
      </c>
      <c r="H12" s="21"/>
      <c r="I12" s="21"/>
      <c r="J12" s="22">
        <v>88280</v>
      </c>
      <c r="K12" s="24">
        <f t="shared" si="2"/>
        <v>100</v>
      </c>
    </row>
    <row r="13" spans="1:11" ht="51.75" customHeight="1" outlineLevel="5">
      <c r="A13" s="25" t="s">
        <v>23</v>
      </c>
      <c r="B13" s="26" t="s">
        <v>24</v>
      </c>
      <c r="C13" s="21">
        <f>SUM(D13+E13+F13)</f>
        <v>10000</v>
      </c>
      <c r="D13" s="21"/>
      <c r="E13" s="21"/>
      <c r="F13" s="22">
        <v>10000</v>
      </c>
      <c r="G13" s="21">
        <f>SUM(H13+I13+J13)</f>
        <v>5564.7</v>
      </c>
      <c r="H13" s="21"/>
      <c r="I13" s="21"/>
      <c r="J13" s="22">
        <v>5564.7</v>
      </c>
      <c r="K13" s="24">
        <f t="shared" si="2"/>
        <v>55.647000000000006</v>
      </c>
    </row>
    <row r="14" spans="1:11" ht="63" customHeight="1" outlineLevel="5">
      <c r="A14" s="27" t="s">
        <v>25</v>
      </c>
      <c r="B14" s="26" t="s">
        <v>26</v>
      </c>
      <c r="C14" s="21">
        <f>SUM(D14+E14+F14)</f>
        <v>40000</v>
      </c>
      <c r="D14" s="21"/>
      <c r="E14" s="21"/>
      <c r="F14" s="22">
        <v>40000</v>
      </c>
      <c r="G14" s="21">
        <f>SUM(H14+I14+J14)</f>
        <v>40000</v>
      </c>
      <c r="H14" s="21"/>
      <c r="I14" s="21"/>
      <c r="J14" s="22">
        <v>40000</v>
      </c>
      <c r="K14" s="24">
        <f t="shared" si="2"/>
        <v>100</v>
      </c>
    </row>
    <row r="15" spans="1:11" ht="30" customHeight="1" outlineLevel="2">
      <c r="A15" s="16" t="s">
        <v>27</v>
      </c>
      <c r="B15" s="13" t="s">
        <v>28</v>
      </c>
      <c r="C15" s="17">
        <f aca="true" t="shared" si="4" ref="C15:J15">C16</f>
        <v>0</v>
      </c>
      <c r="D15" s="17">
        <f t="shared" si="4"/>
        <v>0</v>
      </c>
      <c r="E15" s="17">
        <f t="shared" si="4"/>
        <v>0</v>
      </c>
      <c r="F15" s="17">
        <f>F16</f>
        <v>0</v>
      </c>
      <c r="G15" s="17">
        <f t="shared" si="4"/>
        <v>0</v>
      </c>
      <c r="H15" s="17">
        <f t="shared" si="4"/>
        <v>0</v>
      </c>
      <c r="I15" s="17">
        <f t="shared" si="4"/>
        <v>0</v>
      </c>
      <c r="J15" s="17">
        <f t="shared" si="4"/>
        <v>0</v>
      </c>
      <c r="K15" s="18">
        <v>0</v>
      </c>
    </row>
    <row r="16" spans="1:11" ht="47.25" outlineLevel="4">
      <c r="A16" s="16" t="s">
        <v>29</v>
      </c>
      <c r="B16" s="13" t="s">
        <v>30</v>
      </c>
      <c r="C16" s="17">
        <f>SUM(C17:C19)</f>
        <v>0</v>
      </c>
      <c r="D16" s="17">
        <f aca="true" t="shared" si="5" ref="D16:J16">SUM(D17:D19)</f>
        <v>0</v>
      </c>
      <c r="E16" s="17">
        <f t="shared" si="5"/>
        <v>0</v>
      </c>
      <c r="F16" s="17">
        <f t="shared" si="5"/>
        <v>0</v>
      </c>
      <c r="G16" s="17">
        <f t="shared" si="5"/>
        <v>0</v>
      </c>
      <c r="H16" s="17">
        <f t="shared" si="5"/>
        <v>0</v>
      </c>
      <c r="I16" s="17">
        <f t="shared" si="5"/>
        <v>0</v>
      </c>
      <c r="J16" s="17">
        <f t="shared" si="5"/>
        <v>0</v>
      </c>
      <c r="K16" s="18">
        <v>0</v>
      </c>
    </row>
    <row r="17" spans="1:11" ht="78.75" outlineLevel="5">
      <c r="A17" s="28" t="s">
        <v>31</v>
      </c>
      <c r="B17" s="20">
        <v>120108810</v>
      </c>
      <c r="C17" s="21">
        <v>0</v>
      </c>
      <c r="D17" s="21"/>
      <c r="E17" s="21"/>
      <c r="F17" s="22"/>
      <c r="G17" s="21">
        <v>0</v>
      </c>
      <c r="H17" s="21"/>
      <c r="I17" s="21"/>
      <c r="J17" s="22"/>
      <c r="K17" s="24">
        <v>0</v>
      </c>
    </row>
    <row r="18" spans="1:11" ht="94.5" outlineLevel="5">
      <c r="A18" s="28" t="s">
        <v>19</v>
      </c>
      <c r="B18" s="20">
        <v>120180340</v>
      </c>
      <c r="C18" s="21">
        <v>0</v>
      </c>
      <c r="D18" s="21"/>
      <c r="E18" s="21">
        <v>0</v>
      </c>
      <c r="F18" s="22"/>
      <c r="G18" s="21">
        <v>0</v>
      </c>
      <c r="H18" s="21"/>
      <c r="I18" s="21">
        <v>0</v>
      </c>
      <c r="J18" s="22"/>
      <c r="K18" s="24">
        <v>0</v>
      </c>
    </row>
    <row r="19" spans="1:11" ht="83.25" customHeight="1" outlineLevel="5">
      <c r="A19" s="29" t="s">
        <v>21</v>
      </c>
      <c r="B19" s="20" t="s">
        <v>32</v>
      </c>
      <c r="C19" s="21">
        <v>0</v>
      </c>
      <c r="D19" s="21"/>
      <c r="E19" s="21"/>
      <c r="F19" s="22"/>
      <c r="G19" s="21">
        <v>0</v>
      </c>
      <c r="H19" s="21"/>
      <c r="I19" s="21"/>
      <c r="J19" s="22">
        <v>0</v>
      </c>
      <c r="K19" s="24">
        <v>0</v>
      </c>
    </row>
    <row r="20" spans="1:11" ht="76.5" customHeight="1" outlineLevel="1">
      <c r="A20" s="12" t="s">
        <v>33</v>
      </c>
      <c r="B20" s="30" t="s">
        <v>34</v>
      </c>
      <c r="C20" s="31">
        <f>SUM(C21+C25+C28+C31)+C34</f>
        <v>1236642.83</v>
      </c>
      <c r="D20" s="31">
        <f aca="true" t="shared" si="6" ref="D20:I20">SUM(D21+D25+D28+D31)+D34</f>
        <v>0</v>
      </c>
      <c r="E20" s="31">
        <f t="shared" si="6"/>
        <v>0</v>
      </c>
      <c r="F20" s="31">
        <f t="shared" si="6"/>
        <v>1236642.83</v>
      </c>
      <c r="G20" s="31">
        <f t="shared" si="6"/>
        <v>1108943.05</v>
      </c>
      <c r="H20" s="31">
        <f t="shared" si="6"/>
        <v>0</v>
      </c>
      <c r="I20" s="31">
        <f t="shared" si="6"/>
        <v>0</v>
      </c>
      <c r="J20" s="31">
        <f>SUM(J21+J25+J28+J31)+J34</f>
        <v>1108943.05</v>
      </c>
      <c r="K20" s="15">
        <f t="shared" si="2"/>
        <v>89.67367319794349</v>
      </c>
    </row>
    <row r="21" spans="1:11" ht="49.5" customHeight="1" outlineLevel="2">
      <c r="A21" s="16" t="s">
        <v>35</v>
      </c>
      <c r="B21" s="13" t="s">
        <v>36</v>
      </c>
      <c r="C21" s="17">
        <f aca="true" t="shared" si="7" ref="C21:I21">SUM(C22)</f>
        <v>794224.72</v>
      </c>
      <c r="D21" s="17">
        <f t="shared" si="7"/>
        <v>0</v>
      </c>
      <c r="E21" s="17">
        <f t="shared" si="7"/>
        <v>0</v>
      </c>
      <c r="F21" s="17">
        <f t="shared" si="7"/>
        <v>794224.72</v>
      </c>
      <c r="G21" s="17">
        <f t="shared" si="7"/>
        <v>794224.72</v>
      </c>
      <c r="H21" s="17">
        <f t="shared" si="7"/>
        <v>0</v>
      </c>
      <c r="I21" s="17">
        <f t="shared" si="7"/>
        <v>0</v>
      </c>
      <c r="J21" s="17">
        <f>SUM(J22)</f>
        <v>794224.72</v>
      </c>
      <c r="K21" s="18">
        <f t="shared" si="2"/>
        <v>100</v>
      </c>
    </row>
    <row r="22" spans="1:11" ht="33" customHeight="1" outlineLevel="4">
      <c r="A22" s="16" t="s">
        <v>37</v>
      </c>
      <c r="B22" s="13" t="s">
        <v>38</v>
      </c>
      <c r="C22" s="17">
        <f aca="true" t="shared" si="8" ref="C22:J22">SUM(C23:C24)</f>
        <v>794224.72</v>
      </c>
      <c r="D22" s="17">
        <f t="shared" si="8"/>
        <v>0</v>
      </c>
      <c r="E22" s="17">
        <f t="shared" si="8"/>
        <v>0</v>
      </c>
      <c r="F22" s="17">
        <f t="shared" si="8"/>
        <v>794224.72</v>
      </c>
      <c r="G22" s="17">
        <f t="shared" si="8"/>
        <v>794224.72</v>
      </c>
      <c r="H22" s="17">
        <f t="shared" si="8"/>
        <v>0</v>
      </c>
      <c r="I22" s="17">
        <f t="shared" si="8"/>
        <v>0</v>
      </c>
      <c r="J22" s="17">
        <f t="shared" si="8"/>
        <v>794224.72</v>
      </c>
      <c r="K22" s="18">
        <f t="shared" si="2"/>
        <v>100</v>
      </c>
    </row>
    <row r="23" spans="1:11" ht="63" outlineLevel="5">
      <c r="A23" s="28" t="s">
        <v>39</v>
      </c>
      <c r="B23" s="32" t="s">
        <v>40</v>
      </c>
      <c r="C23" s="21">
        <f>D23+E23+F23</f>
        <v>164080</v>
      </c>
      <c r="D23" s="21"/>
      <c r="E23" s="21"/>
      <c r="F23" s="33">
        <v>164080</v>
      </c>
      <c r="G23" s="21">
        <f>SUM(H23+I23+J23)</f>
        <v>164080</v>
      </c>
      <c r="H23" s="21"/>
      <c r="I23" s="21"/>
      <c r="J23" s="22">
        <v>164080</v>
      </c>
      <c r="K23" s="24">
        <f t="shared" si="2"/>
        <v>100</v>
      </c>
    </row>
    <row r="24" spans="1:11" ht="48" customHeight="1" outlineLevel="5">
      <c r="A24" s="28" t="s">
        <v>41</v>
      </c>
      <c r="B24" s="32" t="s">
        <v>42</v>
      </c>
      <c r="C24" s="21">
        <f>D24+E24+F24</f>
        <v>630144.72</v>
      </c>
      <c r="D24" s="21"/>
      <c r="E24" s="21"/>
      <c r="F24" s="33">
        <v>630144.72</v>
      </c>
      <c r="G24" s="21">
        <f>SUM(H24+I24+J24)</f>
        <v>630144.72</v>
      </c>
      <c r="H24" s="21"/>
      <c r="I24" s="21"/>
      <c r="J24" s="22">
        <v>630144.72</v>
      </c>
      <c r="K24" s="24">
        <f t="shared" si="2"/>
        <v>100</v>
      </c>
    </row>
    <row r="25" spans="1:11" ht="24" customHeight="1" outlineLevel="2">
      <c r="A25" s="16" t="s">
        <v>43</v>
      </c>
      <c r="B25" s="13" t="s">
        <v>44</v>
      </c>
      <c r="C25" s="17">
        <f aca="true" t="shared" si="9" ref="C25:J25">SUM(C26)</f>
        <v>97092.37</v>
      </c>
      <c r="D25" s="17">
        <f t="shared" si="9"/>
        <v>0</v>
      </c>
      <c r="E25" s="17">
        <f t="shared" si="9"/>
        <v>0</v>
      </c>
      <c r="F25" s="17">
        <f t="shared" si="9"/>
        <v>97092.37</v>
      </c>
      <c r="G25" s="17">
        <f t="shared" si="9"/>
        <v>97092.37</v>
      </c>
      <c r="H25" s="17">
        <f t="shared" si="9"/>
        <v>0</v>
      </c>
      <c r="I25" s="17">
        <f t="shared" si="9"/>
        <v>0</v>
      </c>
      <c r="J25" s="17">
        <f t="shared" si="9"/>
        <v>97092.37</v>
      </c>
      <c r="K25" s="18">
        <f t="shared" si="2"/>
        <v>100</v>
      </c>
    </row>
    <row r="26" spans="1:11" ht="47.25" outlineLevel="4">
      <c r="A26" s="16" t="s">
        <v>45</v>
      </c>
      <c r="B26" s="13" t="s">
        <v>46</v>
      </c>
      <c r="C26" s="17">
        <f aca="true" t="shared" si="10" ref="C26:J26">SUM(C27:C27)</f>
        <v>97092.37</v>
      </c>
      <c r="D26" s="17">
        <f t="shared" si="10"/>
        <v>0</v>
      </c>
      <c r="E26" s="17">
        <f t="shared" si="10"/>
        <v>0</v>
      </c>
      <c r="F26" s="17">
        <f t="shared" si="10"/>
        <v>97092.37</v>
      </c>
      <c r="G26" s="17">
        <f t="shared" si="10"/>
        <v>97092.37</v>
      </c>
      <c r="H26" s="17">
        <f t="shared" si="10"/>
        <v>0</v>
      </c>
      <c r="I26" s="17">
        <f t="shared" si="10"/>
        <v>0</v>
      </c>
      <c r="J26" s="17">
        <f t="shared" si="10"/>
        <v>97092.37</v>
      </c>
      <c r="K26" s="18">
        <f t="shared" si="2"/>
        <v>100</v>
      </c>
    </row>
    <row r="27" spans="1:11" ht="39.75" customHeight="1" outlineLevel="5">
      <c r="A27" s="25" t="s">
        <v>47</v>
      </c>
      <c r="B27" s="32" t="s">
        <v>48</v>
      </c>
      <c r="C27" s="21">
        <f>D27+E27+F27</f>
        <v>97092.37</v>
      </c>
      <c r="D27" s="21"/>
      <c r="E27" s="21"/>
      <c r="F27" s="33">
        <v>97092.37</v>
      </c>
      <c r="G27" s="21">
        <f>SUM(H27+I27+J27)</f>
        <v>97092.37</v>
      </c>
      <c r="H27" s="21"/>
      <c r="I27" s="21"/>
      <c r="J27" s="22">
        <v>97092.37</v>
      </c>
      <c r="K27" s="24">
        <f t="shared" si="2"/>
        <v>100</v>
      </c>
    </row>
    <row r="28" spans="1:11" ht="48.75" customHeight="1" outlineLevel="2">
      <c r="A28" s="16" t="s">
        <v>49</v>
      </c>
      <c r="B28" s="13" t="s">
        <v>50</v>
      </c>
      <c r="C28" s="17">
        <f aca="true" t="shared" si="11" ref="C28:J28">SUM(C29)</f>
        <v>130000</v>
      </c>
      <c r="D28" s="17">
        <f t="shared" si="11"/>
        <v>0</v>
      </c>
      <c r="E28" s="17">
        <f t="shared" si="11"/>
        <v>0</v>
      </c>
      <c r="F28" s="17">
        <f t="shared" si="11"/>
        <v>130000</v>
      </c>
      <c r="G28" s="17">
        <f t="shared" si="11"/>
        <v>119700</v>
      </c>
      <c r="H28" s="17">
        <f t="shared" si="11"/>
        <v>0</v>
      </c>
      <c r="I28" s="17">
        <f t="shared" si="11"/>
        <v>0</v>
      </c>
      <c r="J28" s="17">
        <f t="shared" si="11"/>
        <v>119700</v>
      </c>
      <c r="K28" s="18">
        <f t="shared" si="2"/>
        <v>92.07692307692308</v>
      </c>
    </row>
    <row r="29" spans="1:11" ht="47.25" outlineLevel="4">
      <c r="A29" s="16" t="s">
        <v>51</v>
      </c>
      <c r="B29" s="13" t="s">
        <v>52</v>
      </c>
      <c r="C29" s="17">
        <f aca="true" t="shared" si="12" ref="C29:J29">SUM(C30:C30)</f>
        <v>130000</v>
      </c>
      <c r="D29" s="17">
        <f t="shared" si="12"/>
        <v>0</v>
      </c>
      <c r="E29" s="17">
        <f t="shared" si="12"/>
        <v>0</v>
      </c>
      <c r="F29" s="17">
        <f t="shared" si="12"/>
        <v>130000</v>
      </c>
      <c r="G29" s="17">
        <f t="shared" si="12"/>
        <v>119700</v>
      </c>
      <c r="H29" s="17">
        <f t="shared" si="12"/>
        <v>0</v>
      </c>
      <c r="I29" s="17">
        <f t="shared" si="12"/>
        <v>0</v>
      </c>
      <c r="J29" s="17">
        <f t="shared" si="12"/>
        <v>119700</v>
      </c>
      <c r="K29" s="18">
        <f t="shared" si="2"/>
        <v>92.07692307692308</v>
      </c>
    </row>
    <row r="30" spans="1:11" ht="31.5" outlineLevel="4">
      <c r="A30" s="25" t="s">
        <v>53</v>
      </c>
      <c r="B30" s="32" t="s">
        <v>54</v>
      </c>
      <c r="C30" s="21">
        <f>D30+E30+F30</f>
        <v>130000</v>
      </c>
      <c r="D30" s="21"/>
      <c r="E30" s="21"/>
      <c r="F30" s="34">
        <v>130000</v>
      </c>
      <c r="G30" s="21">
        <f>SUM(H30+I30+J30)</f>
        <v>119700</v>
      </c>
      <c r="H30" s="21"/>
      <c r="I30" s="21"/>
      <c r="J30" s="21">
        <v>119700</v>
      </c>
      <c r="K30" s="24">
        <f t="shared" si="2"/>
        <v>92.07692307692308</v>
      </c>
    </row>
    <row r="31" spans="1:11" ht="31.5" outlineLevel="2">
      <c r="A31" s="16" t="s">
        <v>55</v>
      </c>
      <c r="B31" s="13" t="s">
        <v>56</v>
      </c>
      <c r="C31" s="17">
        <f aca="true" t="shared" si="13" ref="C31:J31">SUM(C32)</f>
        <v>39603.96</v>
      </c>
      <c r="D31" s="17">
        <f t="shared" si="13"/>
        <v>0</v>
      </c>
      <c r="E31" s="17">
        <f t="shared" si="13"/>
        <v>0</v>
      </c>
      <c r="F31" s="17">
        <f t="shared" si="13"/>
        <v>39603.96</v>
      </c>
      <c r="G31" s="21">
        <f aca="true" t="shared" si="14" ref="G31:G36">SUM(H31+I31+J31)</f>
        <v>39603.96</v>
      </c>
      <c r="H31" s="17">
        <f t="shared" si="13"/>
        <v>0</v>
      </c>
      <c r="I31" s="17">
        <f t="shared" si="13"/>
        <v>0</v>
      </c>
      <c r="J31" s="17">
        <f t="shared" si="13"/>
        <v>39603.96</v>
      </c>
      <c r="K31" s="18">
        <f t="shared" si="2"/>
        <v>100</v>
      </c>
    </row>
    <row r="32" spans="1:11" ht="47.25" outlineLevel="4">
      <c r="A32" s="16" t="s">
        <v>57</v>
      </c>
      <c r="B32" s="13">
        <v>240100000</v>
      </c>
      <c r="C32" s="17">
        <f>SUM(C33:C33)</f>
        <v>39603.96</v>
      </c>
      <c r="D32" s="17">
        <f>SUM(D33:D33)</f>
        <v>0</v>
      </c>
      <c r="E32" s="17">
        <f>SUM(E33:E33)</f>
        <v>0</v>
      </c>
      <c r="F32" s="17">
        <f>SUM(F33:F33)</f>
        <v>39603.96</v>
      </c>
      <c r="G32" s="21">
        <f t="shared" si="14"/>
        <v>39603.96</v>
      </c>
      <c r="H32" s="17">
        <f>SUM(H33:H33)</f>
        <v>0</v>
      </c>
      <c r="I32" s="17">
        <f>SUM(I33:I33)</f>
        <v>0</v>
      </c>
      <c r="J32" s="17">
        <f>SUM(J33:J33)</f>
        <v>39603.96</v>
      </c>
      <c r="K32" s="18">
        <f t="shared" si="2"/>
        <v>100</v>
      </c>
    </row>
    <row r="33" spans="1:11" ht="31.5" outlineLevel="5">
      <c r="A33" s="35" t="s">
        <v>58</v>
      </c>
      <c r="B33" s="32" t="s">
        <v>59</v>
      </c>
      <c r="C33" s="21">
        <f>SUM(D33+E33+F33)</f>
        <v>39603.96</v>
      </c>
      <c r="D33" s="21"/>
      <c r="E33" s="21"/>
      <c r="F33" s="36">
        <v>39603.96</v>
      </c>
      <c r="G33" s="21">
        <f t="shared" si="14"/>
        <v>39603.96</v>
      </c>
      <c r="H33" s="21"/>
      <c r="I33" s="21"/>
      <c r="J33" s="21">
        <v>39603.96</v>
      </c>
      <c r="K33" s="24">
        <f t="shared" si="2"/>
        <v>100</v>
      </c>
    </row>
    <row r="34" spans="1:11" ht="31.5" outlineLevel="5">
      <c r="A34" s="37" t="s">
        <v>60</v>
      </c>
      <c r="B34" s="32" t="s">
        <v>61</v>
      </c>
      <c r="C34" s="38">
        <f>C35</f>
        <v>175721.78</v>
      </c>
      <c r="D34" s="38">
        <f aca="true" t="shared" si="15" ref="D34:J34">D35</f>
        <v>0</v>
      </c>
      <c r="E34" s="38">
        <f t="shared" si="15"/>
        <v>0</v>
      </c>
      <c r="F34" s="38">
        <f t="shared" si="15"/>
        <v>175721.78</v>
      </c>
      <c r="G34" s="17">
        <f t="shared" si="14"/>
        <v>58322</v>
      </c>
      <c r="H34" s="38">
        <f t="shared" si="15"/>
        <v>0</v>
      </c>
      <c r="I34" s="38">
        <f t="shared" si="15"/>
        <v>0</v>
      </c>
      <c r="J34" s="38">
        <f t="shared" si="15"/>
        <v>58322</v>
      </c>
      <c r="K34" s="18">
        <f t="shared" si="2"/>
        <v>33.189966548256</v>
      </c>
    </row>
    <row r="35" spans="1:11" ht="47.25" outlineLevel="5">
      <c r="A35" s="37" t="s">
        <v>62</v>
      </c>
      <c r="B35" s="39" t="s">
        <v>63</v>
      </c>
      <c r="C35" s="38">
        <f>C36</f>
        <v>175721.78</v>
      </c>
      <c r="D35" s="38">
        <f aca="true" t="shared" si="16" ref="D35:J35">D36</f>
        <v>0</v>
      </c>
      <c r="E35" s="38">
        <f t="shared" si="16"/>
        <v>0</v>
      </c>
      <c r="F35" s="38">
        <f t="shared" si="16"/>
        <v>175721.78</v>
      </c>
      <c r="G35" s="17">
        <f t="shared" si="14"/>
        <v>58322</v>
      </c>
      <c r="H35" s="38">
        <f t="shared" si="16"/>
        <v>0</v>
      </c>
      <c r="I35" s="38">
        <f t="shared" si="16"/>
        <v>0</v>
      </c>
      <c r="J35" s="38">
        <f t="shared" si="16"/>
        <v>58322</v>
      </c>
      <c r="K35" s="18">
        <f t="shared" si="2"/>
        <v>33.189966548256</v>
      </c>
    </row>
    <row r="36" spans="1:11" ht="31.5" outlineLevel="5">
      <c r="A36" s="25" t="s">
        <v>64</v>
      </c>
      <c r="B36" s="32" t="s">
        <v>65</v>
      </c>
      <c r="C36" s="21">
        <f>D36+E36+F36</f>
        <v>175721.78</v>
      </c>
      <c r="D36" s="21"/>
      <c r="E36" s="21"/>
      <c r="F36" s="21">
        <v>175721.78</v>
      </c>
      <c r="G36" s="21">
        <f t="shared" si="14"/>
        <v>58322</v>
      </c>
      <c r="H36" s="21"/>
      <c r="I36" s="21"/>
      <c r="J36" s="21">
        <v>58322</v>
      </c>
      <c r="K36" s="24">
        <f t="shared" si="2"/>
        <v>33.189966548256</v>
      </c>
    </row>
    <row r="37" spans="1:11" ht="78.75" outlineLevel="1">
      <c r="A37" s="40" t="s">
        <v>66</v>
      </c>
      <c r="B37" s="41">
        <v>400000000</v>
      </c>
      <c r="C37" s="31">
        <f aca="true" t="shared" si="17" ref="C37:J38">SUM(C38)</f>
        <v>10000</v>
      </c>
      <c r="D37" s="31">
        <f t="shared" si="17"/>
        <v>0</v>
      </c>
      <c r="E37" s="31">
        <f t="shared" si="17"/>
        <v>0</v>
      </c>
      <c r="F37" s="31">
        <f t="shared" si="17"/>
        <v>10000</v>
      </c>
      <c r="G37" s="31">
        <f t="shared" si="17"/>
        <v>0</v>
      </c>
      <c r="H37" s="31">
        <f t="shared" si="17"/>
        <v>0</v>
      </c>
      <c r="I37" s="31">
        <f t="shared" si="17"/>
        <v>0</v>
      </c>
      <c r="J37" s="31">
        <f t="shared" si="17"/>
        <v>0</v>
      </c>
      <c r="K37" s="15">
        <f t="shared" si="2"/>
        <v>0</v>
      </c>
    </row>
    <row r="38" spans="1:11" ht="31.5" outlineLevel="2">
      <c r="A38" s="16" t="s">
        <v>67</v>
      </c>
      <c r="B38" s="13">
        <v>410000000</v>
      </c>
      <c r="C38" s="17">
        <f t="shared" si="17"/>
        <v>10000</v>
      </c>
      <c r="D38" s="17">
        <f t="shared" si="17"/>
        <v>0</v>
      </c>
      <c r="E38" s="17">
        <f t="shared" si="17"/>
        <v>0</v>
      </c>
      <c r="F38" s="17">
        <f t="shared" si="17"/>
        <v>10000</v>
      </c>
      <c r="G38" s="17">
        <f t="shared" si="17"/>
        <v>0</v>
      </c>
      <c r="H38" s="17">
        <f t="shared" si="17"/>
        <v>0</v>
      </c>
      <c r="I38" s="17">
        <f t="shared" si="17"/>
        <v>0</v>
      </c>
      <c r="J38" s="17">
        <f t="shared" si="17"/>
        <v>0</v>
      </c>
      <c r="K38" s="18">
        <f t="shared" si="2"/>
        <v>0</v>
      </c>
    </row>
    <row r="39" spans="1:11" ht="47.25" outlineLevel="4">
      <c r="A39" s="16" t="s">
        <v>68</v>
      </c>
      <c r="B39" s="39" t="s">
        <v>69</v>
      </c>
      <c r="C39" s="17">
        <f aca="true" t="shared" si="18" ref="C39:J39">SUM(C40:C40)</f>
        <v>10000</v>
      </c>
      <c r="D39" s="17">
        <f t="shared" si="18"/>
        <v>0</v>
      </c>
      <c r="E39" s="17">
        <f t="shared" si="18"/>
        <v>0</v>
      </c>
      <c r="F39" s="17">
        <f t="shared" si="18"/>
        <v>10000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24">
        <f t="shared" si="2"/>
        <v>0</v>
      </c>
    </row>
    <row r="40" spans="1:11" ht="36.75" customHeight="1" outlineLevel="5">
      <c r="A40" s="42" t="s">
        <v>70</v>
      </c>
      <c r="B40" s="32" t="s">
        <v>71</v>
      </c>
      <c r="C40" s="21">
        <f>SUM(D40+E40+F40)</f>
        <v>10000</v>
      </c>
      <c r="D40" s="21"/>
      <c r="E40" s="21"/>
      <c r="F40" s="22">
        <v>10000</v>
      </c>
      <c r="G40" s="21">
        <f>SUM(H40+I40+J40)</f>
        <v>0</v>
      </c>
      <c r="H40" s="21"/>
      <c r="I40" s="21"/>
      <c r="J40" s="22">
        <v>0</v>
      </c>
      <c r="K40" s="24">
        <f t="shared" si="2"/>
        <v>0</v>
      </c>
    </row>
    <row r="41" spans="1:11" ht="63" outlineLevel="1">
      <c r="A41" s="43" t="s">
        <v>72</v>
      </c>
      <c r="B41" s="44" t="s">
        <v>73</v>
      </c>
      <c r="C41" s="31">
        <f>SUM(C42+C45+C48+C52)</f>
        <v>2414493.63</v>
      </c>
      <c r="D41" s="31">
        <f aca="true" t="shared" si="19" ref="D41:J41">SUM(D42+D45+D48+D52)</f>
        <v>0</v>
      </c>
      <c r="E41" s="31">
        <f t="shared" si="19"/>
        <v>0</v>
      </c>
      <c r="F41" s="31">
        <f t="shared" si="19"/>
        <v>2414493.63</v>
      </c>
      <c r="G41" s="31">
        <f t="shared" si="19"/>
        <v>2186036.58</v>
      </c>
      <c r="H41" s="31">
        <f t="shared" si="19"/>
        <v>0</v>
      </c>
      <c r="I41" s="31">
        <f t="shared" si="19"/>
        <v>0</v>
      </c>
      <c r="J41" s="31">
        <f t="shared" si="19"/>
        <v>2186036.58</v>
      </c>
      <c r="K41" s="15">
        <f t="shared" si="2"/>
        <v>90.53809680168841</v>
      </c>
    </row>
    <row r="42" spans="1:11" ht="31.5" outlineLevel="2">
      <c r="A42" s="45" t="s">
        <v>74</v>
      </c>
      <c r="B42" s="32" t="s">
        <v>75</v>
      </c>
      <c r="C42" s="17">
        <f aca="true" t="shared" si="20" ref="C42:J43">SUM(C43)</f>
        <v>2116</v>
      </c>
      <c r="D42" s="17">
        <f t="shared" si="20"/>
        <v>0</v>
      </c>
      <c r="E42" s="17">
        <f t="shared" si="20"/>
        <v>0</v>
      </c>
      <c r="F42" s="17">
        <f t="shared" si="20"/>
        <v>2116</v>
      </c>
      <c r="G42" s="17">
        <f t="shared" si="20"/>
        <v>2116</v>
      </c>
      <c r="H42" s="17">
        <f t="shared" si="20"/>
        <v>0</v>
      </c>
      <c r="I42" s="17">
        <f t="shared" si="20"/>
        <v>0</v>
      </c>
      <c r="J42" s="17">
        <f t="shared" si="20"/>
        <v>2116</v>
      </c>
      <c r="K42" s="18">
        <f t="shared" si="2"/>
        <v>100</v>
      </c>
    </row>
    <row r="43" spans="1:11" ht="31.5" outlineLevel="4">
      <c r="A43" s="16" t="s">
        <v>76</v>
      </c>
      <c r="B43" s="13" t="s">
        <v>69</v>
      </c>
      <c r="C43" s="17">
        <f t="shared" si="20"/>
        <v>2116</v>
      </c>
      <c r="D43" s="17">
        <f t="shared" si="20"/>
        <v>0</v>
      </c>
      <c r="E43" s="17">
        <f t="shared" si="20"/>
        <v>0</v>
      </c>
      <c r="F43" s="17">
        <f t="shared" si="20"/>
        <v>2116</v>
      </c>
      <c r="G43" s="17">
        <f t="shared" si="20"/>
        <v>2116</v>
      </c>
      <c r="H43" s="17">
        <f t="shared" si="20"/>
        <v>0</v>
      </c>
      <c r="I43" s="17">
        <f t="shared" si="20"/>
        <v>0</v>
      </c>
      <c r="J43" s="17">
        <f t="shared" si="20"/>
        <v>2116</v>
      </c>
      <c r="K43" s="18">
        <f t="shared" si="2"/>
        <v>100</v>
      </c>
    </row>
    <row r="44" spans="1:11" ht="64.5" customHeight="1" outlineLevel="5">
      <c r="A44" s="25" t="s">
        <v>77</v>
      </c>
      <c r="B44" s="32" t="s">
        <v>78</v>
      </c>
      <c r="C44" s="21">
        <f>D44+E44+F44</f>
        <v>2116</v>
      </c>
      <c r="D44" s="21"/>
      <c r="E44" s="21">
        <v>0</v>
      </c>
      <c r="F44" s="22">
        <v>2116</v>
      </c>
      <c r="G44" s="21">
        <f>SUM(H44+I44+J44)</f>
        <v>2116</v>
      </c>
      <c r="H44" s="21"/>
      <c r="I44" s="21"/>
      <c r="J44" s="22">
        <v>2116</v>
      </c>
      <c r="K44" s="24">
        <f aca="true" t="shared" si="21" ref="K44:K50">SUM(G44/C44)*100</f>
        <v>100</v>
      </c>
    </row>
    <row r="45" spans="1:11" ht="48" customHeight="1" outlineLevel="2">
      <c r="A45" s="16" t="s">
        <v>79</v>
      </c>
      <c r="B45" s="39" t="s">
        <v>80</v>
      </c>
      <c r="C45" s="17">
        <f aca="true" t="shared" si="22" ref="C45:J46">SUM(C46)</f>
        <v>40827</v>
      </c>
      <c r="D45" s="17">
        <f t="shared" si="22"/>
        <v>0</v>
      </c>
      <c r="E45" s="17">
        <f t="shared" si="22"/>
        <v>0</v>
      </c>
      <c r="F45" s="17">
        <f t="shared" si="22"/>
        <v>40827</v>
      </c>
      <c r="G45" s="17">
        <f t="shared" si="22"/>
        <v>40827</v>
      </c>
      <c r="H45" s="17">
        <f t="shared" si="22"/>
        <v>0</v>
      </c>
      <c r="I45" s="17">
        <f t="shared" si="22"/>
        <v>0</v>
      </c>
      <c r="J45" s="17">
        <f t="shared" si="22"/>
        <v>40827</v>
      </c>
      <c r="K45" s="18">
        <f t="shared" si="21"/>
        <v>100</v>
      </c>
    </row>
    <row r="46" spans="1:11" ht="47.25" outlineLevel="4">
      <c r="A46" s="16" t="s">
        <v>81</v>
      </c>
      <c r="B46" s="39" t="s">
        <v>82</v>
      </c>
      <c r="C46" s="17">
        <f t="shared" si="22"/>
        <v>40827</v>
      </c>
      <c r="D46" s="17">
        <f t="shared" si="22"/>
        <v>0</v>
      </c>
      <c r="E46" s="17">
        <f t="shared" si="22"/>
        <v>0</v>
      </c>
      <c r="F46" s="17">
        <f t="shared" si="22"/>
        <v>40827</v>
      </c>
      <c r="G46" s="17">
        <f t="shared" si="22"/>
        <v>40827</v>
      </c>
      <c r="H46" s="17">
        <f t="shared" si="22"/>
        <v>0</v>
      </c>
      <c r="I46" s="17">
        <f t="shared" si="22"/>
        <v>0</v>
      </c>
      <c r="J46" s="17">
        <f t="shared" si="22"/>
        <v>40827</v>
      </c>
      <c r="K46" s="18">
        <f t="shared" si="21"/>
        <v>100</v>
      </c>
    </row>
    <row r="47" spans="1:11" ht="73.5" customHeight="1" outlineLevel="5">
      <c r="A47" s="25" t="s">
        <v>83</v>
      </c>
      <c r="B47" s="32" t="s">
        <v>84</v>
      </c>
      <c r="C47" s="21">
        <f>D47+E47+F47</f>
        <v>40827</v>
      </c>
      <c r="D47" s="21"/>
      <c r="E47" s="21"/>
      <c r="F47" s="22">
        <v>40827</v>
      </c>
      <c r="G47" s="21">
        <f>SUM(H47+I47+J47)</f>
        <v>40827</v>
      </c>
      <c r="H47" s="21"/>
      <c r="I47" s="21"/>
      <c r="J47" s="22">
        <v>40827</v>
      </c>
      <c r="K47" s="24">
        <f>SUM(G47/C47)*100</f>
        <v>100</v>
      </c>
    </row>
    <row r="48" spans="1:11" ht="33.75" customHeight="1" outlineLevel="2">
      <c r="A48" s="16" t="s">
        <v>85</v>
      </c>
      <c r="B48" s="39" t="s">
        <v>86</v>
      </c>
      <c r="C48" s="17">
        <f>SUM(D48+E48+F48)</f>
        <v>55600.15</v>
      </c>
      <c r="D48" s="17">
        <f aca="true" t="shared" si="23" ref="D48:J49">SUM(D49)</f>
        <v>0</v>
      </c>
      <c r="E48" s="17">
        <f t="shared" si="23"/>
        <v>0</v>
      </c>
      <c r="F48" s="17">
        <f t="shared" si="23"/>
        <v>55600.15</v>
      </c>
      <c r="G48" s="17">
        <f t="shared" si="23"/>
        <v>55600.15</v>
      </c>
      <c r="H48" s="17">
        <f t="shared" si="23"/>
        <v>0</v>
      </c>
      <c r="I48" s="17">
        <f t="shared" si="23"/>
        <v>0</v>
      </c>
      <c r="J48" s="17">
        <f t="shared" si="23"/>
        <v>55600.15</v>
      </c>
      <c r="K48" s="24">
        <f t="shared" si="21"/>
        <v>100</v>
      </c>
    </row>
    <row r="49" spans="1:11" ht="63" customHeight="1" outlineLevel="4">
      <c r="A49" s="46" t="s">
        <v>87</v>
      </c>
      <c r="B49" s="39" t="s">
        <v>88</v>
      </c>
      <c r="C49" s="17">
        <f>SUM(D49+E49+F49)</f>
        <v>55600.15</v>
      </c>
      <c r="D49" s="17">
        <f t="shared" si="23"/>
        <v>0</v>
      </c>
      <c r="E49" s="17">
        <f t="shared" si="23"/>
        <v>0</v>
      </c>
      <c r="F49" s="17">
        <f>SUM(F50)+F51</f>
        <v>55600.15</v>
      </c>
      <c r="G49" s="17">
        <f>SUM(G50)+G51</f>
        <v>55600.15</v>
      </c>
      <c r="H49" s="17">
        <f>SUM(H50)+H51</f>
        <v>0</v>
      </c>
      <c r="I49" s="17">
        <f>SUM(I50)+I51</f>
        <v>0</v>
      </c>
      <c r="J49" s="17">
        <f>SUM(J50)+J51</f>
        <v>55600.15</v>
      </c>
      <c r="K49" s="24">
        <f t="shared" si="21"/>
        <v>100</v>
      </c>
    </row>
    <row r="50" spans="1:11" ht="47.25" outlineLevel="5">
      <c r="A50" s="25" t="s">
        <v>89</v>
      </c>
      <c r="B50" s="32" t="s">
        <v>90</v>
      </c>
      <c r="C50" s="21">
        <v>42600.15</v>
      </c>
      <c r="D50" s="21"/>
      <c r="E50" s="21"/>
      <c r="F50" s="22">
        <v>42600.15</v>
      </c>
      <c r="G50" s="21">
        <f>SUM(H50+I50+J50)</f>
        <v>42600.15</v>
      </c>
      <c r="H50" s="21"/>
      <c r="I50" s="21"/>
      <c r="J50" s="22">
        <v>42600.15</v>
      </c>
      <c r="K50" s="24">
        <f t="shared" si="21"/>
        <v>100</v>
      </c>
    </row>
    <row r="51" spans="1:11" ht="15.75" outlineLevel="5">
      <c r="A51" s="47" t="s">
        <v>91</v>
      </c>
      <c r="B51" s="32" t="s">
        <v>92</v>
      </c>
      <c r="C51" s="21">
        <v>13000</v>
      </c>
      <c r="D51" s="21"/>
      <c r="E51" s="21"/>
      <c r="F51" s="22">
        <v>13000</v>
      </c>
      <c r="G51" s="21">
        <f>SUM(H51+I51+J51)</f>
        <v>13000</v>
      </c>
      <c r="H51" s="21"/>
      <c r="I51" s="21"/>
      <c r="J51" s="22">
        <v>13000</v>
      </c>
      <c r="K51" s="24">
        <f aca="true" t="shared" si="24" ref="K51:K56">SUM(G51/C51)*100</f>
        <v>100</v>
      </c>
    </row>
    <row r="52" spans="1:11" ht="63" outlineLevel="2">
      <c r="A52" s="16" t="s">
        <v>93</v>
      </c>
      <c r="B52" s="13" t="s">
        <v>94</v>
      </c>
      <c r="C52" s="17">
        <f aca="true" t="shared" si="25" ref="C52:C55">SUM(D52+E52+F52)</f>
        <v>2315950.48</v>
      </c>
      <c r="D52" s="17">
        <f aca="true" t="shared" si="26" ref="D52:J52">SUM(D53+D55)</f>
        <v>0</v>
      </c>
      <c r="E52" s="17">
        <f t="shared" si="26"/>
        <v>0</v>
      </c>
      <c r="F52" s="17">
        <f t="shared" si="26"/>
        <v>2315950.48</v>
      </c>
      <c r="G52" s="17">
        <f t="shared" si="26"/>
        <v>2087493.43</v>
      </c>
      <c r="H52" s="17">
        <f t="shared" si="26"/>
        <v>0</v>
      </c>
      <c r="I52" s="17">
        <f t="shared" si="26"/>
        <v>0</v>
      </c>
      <c r="J52" s="17">
        <f t="shared" si="26"/>
        <v>2087493.43</v>
      </c>
      <c r="K52" s="18">
        <f t="shared" si="24"/>
        <v>90.13549503873675</v>
      </c>
    </row>
    <row r="53" spans="1:11" ht="64.5" customHeight="1" outlineLevel="4">
      <c r="A53" s="16" t="s">
        <v>95</v>
      </c>
      <c r="B53" s="13" t="s">
        <v>96</v>
      </c>
      <c r="C53" s="17">
        <f t="shared" si="25"/>
        <v>506090</v>
      </c>
      <c r="D53" s="17">
        <f aca="true" t="shared" si="27" ref="D53:J53">SUM(D54)</f>
        <v>0</v>
      </c>
      <c r="E53" s="17">
        <f t="shared" si="27"/>
        <v>0</v>
      </c>
      <c r="F53" s="17">
        <f t="shared" si="27"/>
        <v>506090</v>
      </c>
      <c r="G53" s="17">
        <f t="shared" si="27"/>
        <v>465456.75</v>
      </c>
      <c r="H53" s="17">
        <f t="shared" si="27"/>
        <v>0</v>
      </c>
      <c r="I53" s="17">
        <f t="shared" si="27"/>
        <v>0</v>
      </c>
      <c r="J53" s="17">
        <f t="shared" si="27"/>
        <v>465456.75</v>
      </c>
      <c r="K53" s="18">
        <f t="shared" si="24"/>
        <v>91.97114149657175</v>
      </c>
    </row>
    <row r="54" spans="1:11" ht="30" customHeight="1" outlineLevel="5">
      <c r="A54" s="42" t="s">
        <v>97</v>
      </c>
      <c r="B54" s="20" t="s">
        <v>98</v>
      </c>
      <c r="C54" s="21">
        <f t="shared" si="25"/>
        <v>506090</v>
      </c>
      <c r="D54" s="21"/>
      <c r="E54" s="21"/>
      <c r="F54" s="22">
        <v>506090</v>
      </c>
      <c r="G54" s="21">
        <f>SUM(H54+I54+J54)</f>
        <v>465456.75</v>
      </c>
      <c r="H54" s="21"/>
      <c r="I54" s="21"/>
      <c r="J54" s="22">
        <v>465456.75</v>
      </c>
      <c r="K54" s="24">
        <f t="shared" si="24"/>
        <v>91.97114149657175</v>
      </c>
    </row>
    <row r="55" spans="1:11" ht="78.75" outlineLevel="4">
      <c r="A55" s="16" t="s">
        <v>99</v>
      </c>
      <c r="B55" s="13" t="s">
        <v>100</v>
      </c>
      <c r="C55" s="21">
        <f t="shared" si="25"/>
        <v>1809860.48</v>
      </c>
      <c r="D55" s="17">
        <f aca="true" t="shared" si="28" ref="D55:J55">SUM(D56)</f>
        <v>0</v>
      </c>
      <c r="E55" s="17">
        <f t="shared" si="28"/>
        <v>0</v>
      </c>
      <c r="F55" s="17">
        <f t="shared" si="28"/>
        <v>1809860.48</v>
      </c>
      <c r="G55" s="17">
        <f t="shared" si="28"/>
        <v>1622036.68</v>
      </c>
      <c r="H55" s="17">
        <f t="shared" si="28"/>
        <v>0</v>
      </c>
      <c r="I55" s="17">
        <f t="shared" si="28"/>
        <v>0</v>
      </c>
      <c r="J55" s="17">
        <f t="shared" si="28"/>
        <v>1622036.68</v>
      </c>
      <c r="K55" s="18">
        <f t="shared" si="24"/>
        <v>89.62219452407734</v>
      </c>
    </row>
    <row r="56" spans="1:11" ht="38.25" customHeight="1" outlineLevel="5">
      <c r="A56" s="47" t="s">
        <v>101</v>
      </c>
      <c r="B56" s="20" t="s">
        <v>102</v>
      </c>
      <c r="C56" s="21">
        <f>D56+E56+F56</f>
        <v>1809860.48</v>
      </c>
      <c r="D56" s="21"/>
      <c r="E56" s="21"/>
      <c r="F56" s="33">
        <v>1809860.48</v>
      </c>
      <c r="G56" s="21">
        <f>SUM(H56+I56+J56)</f>
        <v>1622036.68</v>
      </c>
      <c r="H56" s="21"/>
      <c r="I56" s="21"/>
      <c r="J56" s="21">
        <v>1622036.68</v>
      </c>
      <c r="K56" s="24">
        <f t="shared" si="24"/>
        <v>89.62219452407734</v>
      </c>
    </row>
    <row r="57" spans="1:11" ht="21.75" customHeight="1" outlineLevel="5">
      <c r="A57" s="48" t="s">
        <v>103</v>
      </c>
      <c r="B57" s="48"/>
      <c r="C57" s="49">
        <f aca="true" t="shared" si="29" ref="C57:J57">SUM(C7+C20+C37+C41)</f>
        <v>5735024.46</v>
      </c>
      <c r="D57" s="49">
        <f t="shared" si="29"/>
        <v>0</v>
      </c>
      <c r="E57" s="49">
        <f t="shared" si="29"/>
        <v>359632</v>
      </c>
      <c r="F57" s="49">
        <f t="shared" si="29"/>
        <v>5375392.46</v>
      </c>
      <c r="G57" s="49">
        <f t="shared" si="29"/>
        <v>5352349.21</v>
      </c>
      <c r="H57" s="49">
        <f t="shared" si="29"/>
        <v>0</v>
      </c>
      <c r="I57" s="49">
        <f t="shared" si="29"/>
        <v>359632</v>
      </c>
      <c r="J57" s="49">
        <f t="shared" si="29"/>
        <v>4992717.21</v>
      </c>
      <c r="K57" s="50">
        <f aca="true" t="shared" si="30" ref="K57:K77">SUM(G57/C57)*100</f>
        <v>93.3273998625631</v>
      </c>
    </row>
    <row r="58" spans="1:11" ht="21.75" customHeight="1" outlineLevel="5">
      <c r="A58" s="51" t="s">
        <v>104</v>
      </c>
      <c r="B58" s="52"/>
      <c r="C58" s="21">
        <f>SUM(C57/C77)*100</f>
        <v>83.7737344566624</v>
      </c>
      <c r="D58" s="21">
        <v>0</v>
      </c>
      <c r="E58" s="21">
        <f>SUM(E57/E77)*100</f>
        <v>29.730694955159915</v>
      </c>
      <c r="F58" s="21">
        <f>SUM(F57/F77)*100</f>
        <v>95.37232527815269</v>
      </c>
      <c r="G58" s="21">
        <f>SUM(G57/G77)*100</f>
        <v>83.20772139785709</v>
      </c>
      <c r="H58" s="21">
        <v>0</v>
      </c>
      <c r="I58" s="21">
        <f>SUM(I57/I77)*100</f>
        <v>29.730694955159915</v>
      </c>
      <c r="J58" s="21">
        <f>SUM(J57/J77)*100</f>
        <v>95.59312649056325</v>
      </c>
      <c r="K58" s="21">
        <f>SUM(K57/K77)*100</f>
        <v>99.32435498730437</v>
      </c>
    </row>
    <row r="59" spans="1:11" ht="67.5" customHeight="1" outlineLevel="5">
      <c r="A59" s="37" t="s">
        <v>105</v>
      </c>
      <c r="B59" s="10">
        <v>4000000000</v>
      </c>
      <c r="C59" s="17">
        <f aca="true" t="shared" si="31" ref="C59:J60">C60</f>
        <v>120300</v>
      </c>
      <c r="D59" s="17">
        <f t="shared" si="31"/>
        <v>0</v>
      </c>
      <c r="E59" s="17">
        <f t="shared" si="31"/>
        <v>0</v>
      </c>
      <c r="F59" s="17">
        <f t="shared" si="31"/>
        <v>120300</v>
      </c>
      <c r="G59" s="17">
        <f t="shared" si="31"/>
        <v>120300</v>
      </c>
      <c r="H59" s="17">
        <f t="shared" si="31"/>
        <v>0</v>
      </c>
      <c r="I59" s="17">
        <f t="shared" si="31"/>
        <v>0</v>
      </c>
      <c r="J59" s="17">
        <f t="shared" si="31"/>
        <v>120300</v>
      </c>
      <c r="K59" s="18">
        <f t="shared" si="30"/>
        <v>100</v>
      </c>
    </row>
    <row r="60" spans="1:11" ht="21.75" customHeight="1" outlineLevel="5">
      <c r="A60" s="37" t="s">
        <v>106</v>
      </c>
      <c r="B60" s="10">
        <v>4090000000</v>
      </c>
      <c r="C60" s="21">
        <f t="shared" si="31"/>
        <v>120300</v>
      </c>
      <c r="D60" s="21">
        <f t="shared" si="31"/>
        <v>0</v>
      </c>
      <c r="E60" s="21">
        <f t="shared" si="31"/>
        <v>0</v>
      </c>
      <c r="F60" s="21">
        <f t="shared" si="31"/>
        <v>120300</v>
      </c>
      <c r="G60" s="21">
        <f t="shared" si="31"/>
        <v>120300</v>
      </c>
      <c r="H60" s="21">
        <f t="shared" si="31"/>
        <v>0</v>
      </c>
      <c r="I60" s="21">
        <f t="shared" si="31"/>
        <v>0</v>
      </c>
      <c r="J60" s="21">
        <f t="shared" si="31"/>
        <v>120300</v>
      </c>
      <c r="K60" s="24">
        <f t="shared" si="30"/>
        <v>100</v>
      </c>
    </row>
    <row r="61" spans="1:11" ht="72" customHeight="1" outlineLevel="5">
      <c r="A61" s="53" t="s">
        <v>107</v>
      </c>
      <c r="B61" s="28">
        <v>40900009006</v>
      </c>
      <c r="C61" s="21">
        <f>D61+E61+F61</f>
        <v>120300</v>
      </c>
      <c r="D61" s="21"/>
      <c r="E61" s="21"/>
      <c r="F61" s="21">
        <v>120300</v>
      </c>
      <c r="G61" s="21">
        <f>H61+I61+J61</f>
        <v>120300</v>
      </c>
      <c r="H61" s="21"/>
      <c r="I61" s="21"/>
      <c r="J61" s="21">
        <v>120300</v>
      </c>
      <c r="K61" s="24">
        <f t="shared" si="30"/>
        <v>100</v>
      </c>
    </row>
    <row r="62" spans="1:11" ht="63" outlineLevel="1">
      <c r="A62" s="37" t="s">
        <v>108</v>
      </c>
      <c r="B62" s="54" t="s">
        <v>109</v>
      </c>
      <c r="C62" s="17">
        <f aca="true" t="shared" si="32" ref="C62:J62">SUM(C63)</f>
        <v>41740</v>
      </c>
      <c r="D62" s="17">
        <f t="shared" si="32"/>
        <v>0</v>
      </c>
      <c r="E62" s="17">
        <f t="shared" si="32"/>
        <v>0</v>
      </c>
      <c r="F62" s="17">
        <f t="shared" si="32"/>
        <v>41740</v>
      </c>
      <c r="G62" s="17">
        <f t="shared" si="32"/>
        <v>11080</v>
      </c>
      <c r="H62" s="17">
        <f t="shared" si="32"/>
        <v>0</v>
      </c>
      <c r="I62" s="17">
        <f t="shared" si="32"/>
        <v>0</v>
      </c>
      <c r="J62" s="17">
        <f t="shared" si="32"/>
        <v>11080</v>
      </c>
      <c r="K62" s="18">
        <f t="shared" si="30"/>
        <v>26.54528030666028</v>
      </c>
    </row>
    <row r="63" spans="1:11" ht="18.75" customHeight="1" outlineLevel="2">
      <c r="A63" s="16" t="s">
        <v>110</v>
      </c>
      <c r="B63" s="13" t="s">
        <v>111</v>
      </c>
      <c r="C63" s="21">
        <f>SUM(C64:C66)</f>
        <v>41740</v>
      </c>
      <c r="D63" s="21">
        <f>SUM(D64:D65)</f>
        <v>0</v>
      </c>
      <c r="E63" s="21">
        <f>SUM(E64:E65)</f>
        <v>0</v>
      </c>
      <c r="F63" s="21">
        <f>SUM(F64:F66)</f>
        <v>41740</v>
      </c>
      <c r="G63" s="21">
        <f>SUM(G64:G66)</f>
        <v>11080</v>
      </c>
      <c r="H63" s="21">
        <f>SUM(H64:H66)</f>
        <v>0</v>
      </c>
      <c r="I63" s="21">
        <f>SUM(I64:I66)</f>
        <v>0</v>
      </c>
      <c r="J63" s="21">
        <f>SUM(J64:J66)</f>
        <v>11080</v>
      </c>
      <c r="K63" s="24">
        <f t="shared" si="30"/>
        <v>26.54528030666028</v>
      </c>
    </row>
    <row r="64" spans="1:11" ht="63" outlineLevel="5">
      <c r="A64" s="55" t="s">
        <v>112</v>
      </c>
      <c r="B64" s="28">
        <v>4190002041</v>
      </c>
      <c r="C64" s="21">
        <f>SUM(D64+E64+F64)</f>
        <v>3740</v>
      </c>
      <c r="D64" s="21"/>
      <c r="E64" s="21"/>
      <c r="F64" s="33">
        <v>3740</v>
      </c>
      <c r="G64" s="21">
        <f>SUM(H64+I64+J64)</f>
        <v>3080</v>
      </c>
      <c r="H64" s="21"/>
      <c r="I64" s="21"/>
      <c r="J64" s="21">
        <v>3080</v>
      </c>
      <c r="K64" s="24">
        <f t="shared" si="30"/>
        <v>82.35294117647058</v>
      </c>
    </row>
    <row r="65" spans="1:11" ht="31.5" outlineLevel="5">
      <c r="A65" s="55" t="s">
        <v>113</v>
      </c>
      <c r="B65" s="28">
        <v>4190002042</v>
      </c>
      <c r="C65" s="21">
        <f>SUM(D65+E65+F65)</f>
        <v>30000</v>
      </c>
      <c r="D65" s="21"/>
      <c r="E65" s="21"/>
      <c r="F65" s="33">
        <v>30000</v>
      </c>
      <c r="G65" s="21">
        <f>SUM(H65+I65+J65)</f>
        <v>0</v>
      </c>
      <c r="H65" s="21"/>
      <c r="I65" s="21"/>
      <c r="J65" s="56">
        <v>0</v>
      </c>
      <c r="K65" s="24">
        <f t="shared" si="30"/>
        <v>0</v>
      </c>
    </row>
    <row r="66" spans="1:11" ht="47.25" outlineLevel="5">
      <c r="A66" s="55" t="s">
        <v>114</v>
      </c>
      <c r="B66" s="28">
        <v>4190002072</v>
      </c>
      <c r="C66" s="21">
        <f>SUM(D66+E66+F66)</f>
        <v>8000</v>
      </c>
      <c r="D66" s="21"/>
      <c r="E66" s="21"/>
      <c r="F66" s="34">
        <v>8000</v>
      </c>
      <c r="G66" s="21">
        <f>SUM(H66+I66+J66)</f>
        <v>8000</v>
      </c>
      <c r="H66" s="21"/>
      <c r="I66" s="21"/>
      <c r="J66" s="22">
        <v>8000</v>
      </c>
      <c r="K66" s="24">
        <f t="shared" si="30"/>
        <v>100</v>
      </c>
    </row>
    <row r="67" spans="1:11" ht="78" customHeight="1" outlineLevel="1">
      <c r="A67" s="37" t="s">
        <v>115</v>
      </c>
      <c r="B67" s="10">
        <v>4200000000</v>
      </c>
      <c r="C67" s="17">
        <f aca="true" t="shared" si="33" ref="C67:J68">SUM(C68)</f>
        <v>0</v>
      </c>
      <c r="D67" s="17">
        <f t="shared" si="33"/>
        <v>0</v>
      </c>
      <c r="E67" s="17">
        <f t="shared" si="33"/>
        <v>0</v>
      </c>
      <c r="F67" s="17">
        <f t="shared" si="33"/>
        <v>0</v>
      </c>
      <c r="G67" s="17">
        <f t="shared" si="33"/>
        <v>0</v>
      </c>
      <c r="H67" s="17">
        <f t="shared" si="33"/>
        <v>0</v>
      </c>
      <c r="I67" s="17">
        <f t="shared" si="33"/>
        <v>0</v>
      </c>
      <c r="J67" s="17">
        <f t="shared" si="33"/>
        <v>0</v>
      </c>
      <c r="K67" s="18">
        <v>0</v>
      </c>
    </row>
    <row r="68" spans="1:11" ht="17.25" customHeight="1" outlineLevel="2">
      <c r="A68" s="16" t="s">
        <v>110</v>
      </c>
      <c r="B68" s="57" t="s">
        <v>116</v>
      </c>
      <c r="C68" s="21">
        <f t="shared" si="33"/>
        <v>0</v>
      </c>
      <c r="D68" s="21">
        <f t="shared" si="33"/>
        <v>0</v>
      </c>
      <c r="E68" s="21">
        <f t="shared" si="33"/>
        <v>0</v>
      </c>
      <c r="F68" s="21">
        <v>0</v>
      </c>
      <c r="G68" s="21">
        <f t="shared" si="33"/>
        <v>0</v>
      </c>
      <c r="H68" s="21">
        <f t="shared" si="33"/>
        <v>0</v>
      </c>
      <c r="I68" s="21">
        <f t="shared" si="33"/>
        <v>0</v>
      </c>
      <c r="J68" s="21">
        <f t="shared" si="33"/>
        <v>0</v>
      </c>
      <c r="K68" s="24">
        <v>0</v>
      </c>
    </row>
    <row r="69" spans="1:11" ht="63" outlineLevel="5">
      <c r="A69" s="25" t="s">
        <v>117</v>
      </c>
      <c r="B69" s="28">
        <v>4290051200</v>
      </c>
      <c r="C69" s="58">
        <f>SUM(D69+E69+F69)</f>
        <v>0</v>
      </c>
      <c r="D69" s="58"/>
      <c r="E69" s="58"/>
      <c r="F69" s="59">
        <v>0</v>
      </c>
      <c r="G69" s="58">
        <f>SUM(H69+I69+J69)</f>
        <v>0</v>
      </c>
      <c r="H69" s="58"/>
      <c r="I69" s="58"/>
      <c r="J69" s="59">
        <v>0</v>
      </c>
      <c r="K69" s="60">
        <v>0</v>
      </c>
    </row>
    <row r="70" spans="1:11" ht="31.5" outlineLevel="5">
      <c r="A70" s="37" t="s">
        <v>118</v>
      </c>
      <c r="B70" s="10">
        <v>4300000000</v>
      </c>
      <c r="C70" s="61">
        <f>C71</f>
        <v>858585.8500000001</v>
      </c>
      <c r="D70" s="61">
        <f>D71</f>
        <v>0</v>
      </c>
      <c r="E70" s="61">
        <f>E71</f>
        <v>850000</v>
      </c>
      <c r="F70" s="61">
        <f>F71</f>
        <v>8585.85</v>
      </c>
      <c r="G70" s="61">
        <f>G71</f>
        <v>858585.8500000001</v>
      </c>
      <c r="H70" s="62">
        <f>H71</f>
        <v>0</v>
      </c>
      <c r="I70" s="62">
        <f>I71</f>
        <v>850000</v>
      </c>
      <c r="J70" s="62">
        <f>J71</f>
        <v>8585.85</v>
      </c>
      <c r="K70" s="63">
        <f t="shared" si="30"/>
        <v>100</v>
      </c>
    </row>
    <row r="71" spans="1:11" ht="15.75" outlineLevel="5">
      <c r="A71" s="37" t="s">
        <v>119</v>
      </c>
      <c r="B71" s="10">
        <v>4390000000</v>
      </c>
      <c r="C71" s="58">
        <f>C72+C73</f>
        <v>858585.8500000001</v>
      </c>
      <c r="D71" s="58">
        <f>D72+D73</f>
        <v>0</v>
      </c>
      <c r="E71" s="58">
        <f>E72+E73</f>
        <v>850000</v>
      </c>
      <c r="F71" s="58">
        <f>F72+F73</f>
        <v>8585.85</v>
      </c>
      <c r="G71" s="58">
        <f>G72+G73</f>
        <v>858585.8500000001</v>
      </c>
      <c r="H71" s="58">
        <v>0</v>
      </c>
      <c r="I71" s="58">
        <v>850000</v>
      </c>
      <c r="J71" s="59">
        <v>8585.85</v>
      </c>
      <c r="K71" s="60">
        <f t="shared" si="30"/>
        <v>100</v>
      </c>
    </row>
    <row r="72" spans="1:11" ht="51" customHeight="1" outlineLevel="5">
      <c r="A72" s="25" t="s">
        <v>120</v>
      </c>
      <c r="B72" s="28" t="s">
        <v>121</v>
      </c>
      <c r="C72" s="58">
        <f>D72+E72+F72</f>
        <v>171717.17</v>
      </c>
      <c r="D72" s="58">
        <v>0</v>
      </c>
      <c r="E72" s="64">
        <v>170000</v>
      </c>
      <c r="F72" s="64">
        <v>1717.17</v>
      </c>
      <c r="G72" s="58">
        <f>H72+I72+J72</f>
        <v>171717.17</v>
      </c>
      <c r="H72" s="58">
        <v>0</v>
      </c>
      <c r="I72" s="58">
        <v>170000</v>
      </c>
      <c r="J72" s="59">
        <v>1717.17</v>
      </c>
      <c r="K72" s="60">
        <f t="shared" si="30"/>
        <v>100</v>
      </c>
    </row>
    <row r="73" spans="1:11" ht="15.75" outlineLevel="5">
      <c r="A73" s="65" t="s">
        <v>122</v>
      </c>
      <c r="B73" s="28" t="s">
        <v>123</v>
      </c>
      <c r="C73" s="58">
        <f>D73+E73+F73</f>
        <v>686868.68</v>
      </c>
      <c r="D73" s="58">
        <v>0</v>
      </c>
      <c r="E73" s="64">
        <v>680000</v>
      </c>
      <c r="F73" s="64">
        <v>6868.68</v>
      </c>
      <c r="G73" s="58">
        <f>H73+I73+J73</f>
        <v>686868.68</v>
      </c>
      <c r="H73" s="58">
        <v>0</v>
      </c>
      <c r="I73" s="58">
        <v>680000</v>
      </c>
      <c r="J73" s="59">
        <v>6868.68</v>
      </c>
      <c r="K73" s="60">
        <f t="shared" si="30"/>
        <v>100</v>
      </c>
    </row>
    <row r="74" spans="1:11" ht="63" outlineLevel="5">
      <c r="A74" s="37" t="s">
        <v>124</v>
      </c>
      <c r="B74" s="10">
        <v>4400000000</v>
      </c>
      <c r="C74" s="61">
        <f>SUM(D74+E74+F74)</f>
        <v>90200</v>
      </c>
      <c r="D74" s="61"/>
      <c r="E74" s="61"/>
      <c r="F74" s="62">
        <f>F75</f>
        <v>90200</v>
      </c>
      <c r="G74" s="62">
        <f>G75</f>
        <v>90200</v>
      </c>
      <c r="H74" s="62">
        <f>H75</f>
        <v>0</v>
      </c>
      <c r="I74" s="62">
        <f>I75</f>
        <v>0</v>
      </c>
      <c r="J74" s="62">
        <f>J75</f>
        <v>90200</v>
      </c>
      <c r="K74" s="63">
        <f t="shared" si="30"/>
        <v>100</v>
      </c>
    </row>
    <row r="75" spans="1:11" ht="47.25" outlineLevel="5">
      <c r="A75" s="25" t="s">
        <v>125</v>
      </c>
      <c r="B75" s="28">
        <v>4490051180</v>
      </c>
      <c r="C75" s="58">
        <f>SUM(D75+E75+F75)</f>
        <v>90200</v>
      </c>
      <c r="D75" s="58"/>
      <c r="E75" s="58"/>
      <c r="F75" s="59">
        <v>90200</v>
      </c>
      <c r="G75" s="58">
        <f>SUM(H75+I75+J75)</f>
        <v>90200</v>
      </c>
      <c r="H75" s="58"/>
      <c r="I75" s="58"/>
      <c r="J75" s="59">
        <v>90200</v>
      </c>
      <c r="K75" s="24">
        <f t="shared" si="30"/>
        <v>100</v>
      </c>
    </row>
    <row r="76" spans="1:11" ht="30" customHeight="1">
      <c r="A76" s="66" t="s">
        <v>126</v>
      </c>
      <c r="B76" s="67"/>
      <c r="C76" s="68">
        <f>SUM(C62+C67+C74+C59+C70)</f>
        <v>1110825.85</v>
      </c>
      <c r="D76" s="68">
        <f>SUM(D62+D67+D74)</f>
        <v>0</v>
      </c>
      <c r="E76" s="68">
        <f>E70</f>
        <v>850000</v>
      </c>
      <c r="F76" s="68">
        <f>SUM(F62+F67+F74+F59)+F70</f>
        <v>260825.85</v>
      </c>
      <c r="G76" s="69">
        <f>SUM(H76+I76+J76)</f>
        <v>1080165.85</v>
      </c>
      <c r="H76" s="68">
        <f>SUM(H62+H67+H74)</f>
        <v>0</v>
      </c>
      <c r="I76" s="68">
        <f>I70</f>
        <v>850000</v>
      </c>
      <c r="J76" s="68">
        <f>SUM(J62+J67+J74)+J59+J70</f>
        <v>230165.85</v>
      </c>
      <c r="K76" s="70">
        <f t="shared" si="30"/>
        <v>97.23989138351435</v>
      </c>
    </row>
    <row r="77" spans="1:11" ht="30" customHeight="1">
      <c r="A77" s="71" t="s">
        <v>127</v>
      </c>
      <c r="B77" s="72"/>
      <c r="C77" s="73">
        <f aca="true" t="shared" si="34" ref="C77:J77">SUM(C57+C76)</f>
        <v>6845850.3100000005</v>
      </c>
      <c r="D77" s="73">
        <f t="shared" si="34"/>
        <v>0</v>
      </c>
      <c r="E77" s="73">
        <f>SUM(E57+E76)</f>
        <v>1209632</v>
      </c>
      <c r="F77" s="73">
        <f>SUM(F57+F76)</f>
        <v>5636218.31</v>
      </c>
      <c r="G77" s="73">
        <f t="shared" si="34"/>
        <v>6432515.0600000005</v>
      </c>
      <c r="H77" s="73">
        <f t="shared" si="34"/>
        <v>0</v>
      </c>
      <c r="I77" s="73">
        <f>SUM(I57+I76)</f>
        <v>1209632</v>
      </c>
      <c r="J77" s="73">
        <f t="shared" si="34"/>
        <v>5222883.06</v>
      </c>
      <c r="K77" s="74">
        <f t="shared" si="30"/>
        <v>93.96225112611322</v>
      </c>
    </row>
  </sheetData>
  <sheetProtection selectLockedCells="1" selectUnlockedCells="1"/>
  <mergeCells count="10">
    <mergeCell ref="A1:J1"/>
    <mergeCell ref="A2:J2"/>
    <mergeCell ref="A5:A6"/>
    <mergeCell ref="B5:B6"/>
    <mergeCell ref="C5:C6"/>
    <mergeCell ref="D5:F5"/>
    <mergeCell ref="G5:G6"/>
    <mergeCell ref="H5:J5"/>
    <mergeCell ref="K5:K6"/>
    <mergeCell ref="A57:B57"/>
  </mergeCells>
  <printOptions/>
  <pageMargins left="0.7875" right="0.19652777777777777" top="0.5902777777777778" bottom="0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/>
  <cp:lastPrinted>2020-07-09T10:35:42Z</cp:lastPrinted>
  <dcterms:created xsi:type="dcterms:W3CDTF">2018-12-26T05:55:34Z</dcterms:created>
  <dcterms:modified xsi:type="dcterms:W3CDTF">2021-02-12T11:09:40Z</dcterms:modified>
  <cp:category/>
  <cp:version/>
  <cp:contentType/>
  <cp:contentStatus/>
  <cp:revision>1</cp:revision>
</cp:coreProperties>
</file>